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480" windowHeight="9345" activeTab="3"/>
  </bookViews>
  <sheets>
    <sheet name="дети" sheetId="1" r:id="rId1"/>
    <sheet name="дети (перв. Мск)" sheetId="2" r:id="rId2"/>
    <sheet name="взрослые" sheetId="3" r:id="rId3"/>
    <sheet name="команды ЧР" sheetId="4" r:id="rId4"/>
    <sheet name="команды ПТ" sheetId="5" r:id="rId5"/>
  </sheets>
  <definedNames>
    <definedName name="_xlnm.Print_Area" localSheetId="0">'дети'!$A$1:$J$117</definedName>
    <definedName name="_xlnm.Print_Area" localSheetId="1">'дети (перв. Мск)'!$A$1:$I$79</definedName>
    <definedName name="Время">#REF!</definedName>
    <definedName name="Номер">#REF!</definedName>
    <definedName name="НомерКруга" localSheetId="1">#REF!</definedName>
    <definedName name="НомерКруга" localSheetId="3">#REF!</definedName>
    <definedName name="НомерКруга">#REF!</definedName>
    <definedName name="НомКр">#REF!</definedName>
    <definedName name="НомКруга">#REF!</definedName>
    <definedName name="ФИНИШ">#REF!</definedName>
    <definedName name="ФИНИШ2">#REF!</definedName>
    <definedName name="ЧистВр">#REF!</definedName>
    <definedName name="ЧистВрем" localSheetId="1">#REF!</definedName>
    <definedName name="ЧистВрем" localSheetId="3">#REF!</definedName>
    <definedName name="ЧистВрем">#REF!</definedName>
    <definedName name="ЧистоеВр" localSheetId="1">#REF!</definedName>
    <definedName name="ЧистоеВр" localSheetId="3">#REF!</definedName>
    <definedName name="ЧистоеВр">#REF!</definedName>
    <definedName name="ЧистоеВремя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<sst xmlns="http://schemas.openxmlformats.org/spreadsheetml/2006/main" count="1629" uniqueCount="472">
  <si>
    <t>Место</t>
  </si>
  <si>
    <t>Ст. №</t>
  </si>
  <si>
    <t>Г.р.</t>
  </si>
  <si>
    <t>Город</t>
  </si>
  <si>
    <t>Территория</t>
  </si>
  <si>
    <t>Коллектив</t>
  </si>
  <si>
    <t>Фамилия</t>
  </si>
  <si>
    <t>Имя</t>
  </si>
  <si>
    <t>Результат</t>
  </si>
  <si>
    <t>Мария</t>
  </si>
  <si>
    <t>Москва</t>
  </si>
  <si>
    <t>Парсек</t>
  </si>
  <si>
    <t>Елена</t>
  </si>
  <si>
    <t>Рязань</t>
  </si>
  <si>
    <t>Рязанская обл.</t>
  </si>
  <si>
    <t>Мужчины (открытый старт), 2000м (160м вверх, 160м вниз)</t>
  </si>
  <si>
    <t>Женщины (открытый старт), 2000м (160м вверх, 160м вниз)</t>
  </si>
  <si>
    <t>Екатерина</t>
  </si>
  <si>
    <t>Анастасия</t>
  </si>
  <si>
    <t>Главный судья</t>
  </si>
  <si>
    <t xml:space="preserve">  судья Республиканской категории</t>
  </si>
  <si>
    <t>М.С. Попов</t>
  </si>
  <si>
    <t>Главный секретарь</t>
  </si>
  <si>
    <t xml:space="preserve">  судья первой категории</t>
  </si>
  <si>
    <t>Андрей</t>
  </si>
  <si>
    <t>Семенов</t>
  </si>
  <si>
    <t>Иван</t>
  </si>
  <si>
    <t>Максим</t>
  </si>
  <si>
    <t>Олег</t>
  </si>
  <si>
    <t>Дата рожд.</t>
  </si>
  <si>
    <t>Звание</t>
  </si>
  <si>
    <t>Вып.разряд</t>
  </si>
  <si>
    <t>Очки</t>
  </si>
  <si>
    <t>Тренер</t>
  </si>
  <si>
    <t>Юниорки, 4000м (320м вверх, 320м вниз)</t>
  </si>
  <si>
    <t>.</t>
  </si>
  <si>
    <t>Юниоры, 8000м (640м вверх, 640м вниз)</t>
  </si>
  <si>
    <t>Московская обл.</t>
  </si>
  <si>
    <t>Виктор</t>
  </si>
  <si>
    <t>Женщины, 8000м (640м вверх, 640м вниз)</t>
  </si>
  <si>
    <t>Мужчины, 12000м (960м вверх, 960м вниз)</t>
  </si>
  <si>
    <t>Владимир</t>
  </si>
  <si>
    <t>Е.В. Ерасова</t>
  </si>
  <si>
    <t>М</t>
  </si>
  <si>
    <t>Алексей</t>
  </si>
  <si>
    <t>Сергей</t>
  </si>
  <si>
    <t>Александр</t>
  </si>
  <si>
    <t>Степанова</t>
  </si>
  <si>
    <t xml:space="preserve">ДООЦ </t>
  </si>
  <si>
    <t>Опочка</t>
  </si>
  <si>
    <t>Псковская обл.</t>
  </si>
  <si>
    <t>Юлия</t>
  </si>
  <si>
    <t>Воронин</t>
  </si>
  <si>
    <t>Разумовский</t>
  </si>
  <si>
    <t>КМС</t>
  </si>
  <si>
    <t>Кабанович Н.А.</t>
  </si>
  <si>
    <t>МС</t>
  </si>
  <si>
    <t>Антон</t>
  </si>
  <si>
    <t>Иванов</t>
  </si>
  <si>
    <t>Буревестник</t>
  </si>
  <si>
    <t>Анатолий</t>
  </si>
  <si>
    <t>Анна</t>
  </si>
  <si>
    <t>Светлана</t>
  </si>
  <si>
    <t>Парсек (Москва)</t>
  </si>
  <si>
    <t>Краснодарский край</t>
  </si>
  <si>
    <t>ИТОГОВЫЙ ПРОТОКОЛ</t>
  </si>
  <si>
    <t>Костромская обл.</t>
  </si>
  <si>
    <t>Щелково</t>
  </si>
  <si>
    <t>Волгореченск</t>
  </si>
  <si>
    <t>Кусакин В.П.</t>
  </si>
  <si>
    <t>Буревестник (Москва)</t>
  </si>
  <si>
    <t>ДООЦ (Опочка)</t>
  </si>
  <si>
    <t>Кузина</t>
  </si>
  <si>
    <t>Волкова</t>
  </si>
  <si>
    <t>Павлова</t>
  </si>
  <si>
    <t>ДООЦ</t>
  </si>
  <si>
    <t>Елизавета</t>
  </si>
  <si>
    <t>Яковлева</t>
  </si>
  <si>
    <t>Алена</t>
  </si>
  <si>
    <t>Веселен</t>
  </si>
  <si>
    <t>Арутюнян</t>
  </si>
  <si>
    <t>Алиев</t>
  </si>
  <si>
    <t>Ровшан</t>
  </si>
  <si>
    <t>Сударикова</t>
  </si>
  <si>
    <t>Грушина</t>
  </si>
  <si>
    <t>Тупиков</t>
  </si>
  <si>
    <t>Серов</t>
  </si>
  <si>
    <t>Кабанович</t>
  </si>
  <si>
    <t>Николай</t>
  </si>
  <si>
    <t>Волетова О.Н.</t>
  </si>
  <si>
    <t>Вещиков</t>
  </si>
  <si>
    <t>Фонд "Участие"</t>
  </si>
  <si>
    <t>Вещикова А.А.</t>
  </si>
  <si>
    <t>Шашков</t>
  </si>
  <si>
    <t>Гусев</t>
  </si>
  <si>
    <t>СДЮШОР</t>
  </si>
  <si>
    <t>Бырдина Е.В.</t>
  </si>
  <si>
    <t>АГЗ МЧС РФ</t>
  </si>
  <si>
    <t>Виталий</t>
  </si>
  <si>
    <t>Тарантинова</t>
  </si>
  <si>
    <t>Наталья</t>
  </si>
  <si>
    <t>Васильева</t>
  </si>
  <si>
    <t>Олеся</t>
  </si>
  <si>
    <t>Сочи</t>
  </si>
  <si>
    <t>Прошляков</t>
  </si>
  <si>
    <t>Дмитрий</t>
  </si>
  <si>
    <t>Вещикова</t>
  </si>
  <si>
    <t>Вещиков А.Н.</t>
  </si>
  <si>
    <t>Станислав</t>
  </si>
  <si>
    <t>Макаренко</t>
  </si>
  <si>
    <t>Евгений</t>
  </si>
  <si>
    <t>Климовск</t>
  </si>
  <si>
    <t>Московская обл</t>
  </si>
  <si>
    <t>Роман</t>
  </si>
  <si>
    <t>Пезиков</t>
  </si>
  <si>
    <t>Федотов</t>
  </si>
  <si>
    <t>Денис</t>
  </si>
  <si>
    <t>Казаков</t>
  </si>
  <si>
    <t>Степан</t>
  </si>
  <si>
    <t>Крайчинович</t>
  </si>
  <si>
    <t>Швыряева</t>
  </si>
  <si>
    <t>Евгения</t>
  </si>
  <si>
    <t>Пезикова</t>
  </si>
  <si>
    <t>Леонова</t>
  </si>
  <si>
    <t>Илья</t>
  </si>
  <si>
    <t>Шорохов</t>
  </si>
  <si>
    <t>МИИГАИК</t>
  </si>
  <si>
    <t>Денисов</t>
  </si>
  <si>
    <t>Воробьев М.З.</t>
  </si>
  <si>
    <t>Фонд "Участие" (Москва)</t>
  </si>
  <si>
    <t>ГУ Борисово (Москва)</t>
  </si>
  <si>
    <t>сошел</t>
  </si>
  <si>
    <t>Комитет физической культуры и спорта Правительства Москвы * Всероссийская Федерация Легкой Атлетики
Федерация Легкой Атлетики г.Москвы * Управление физической культуры и спорта г. Москвы * СК "Старт" * НПЦ автоматики и приборостроения * РОО "Клуб «Парсек»"</t>
  </si>
  <si>
    <t>Комитет физической культуры и спорта Правительства Москвы * Всероссийская Федерация Легкой Атлетики
Федерация Легкой Атлетики г.Москвы * Управление физической культуры и спорта г. Москвы 
СК "Старт" * НПЦ автоматики и приборостроения * РОО "Клуб «Парсек»"</t>
  </si>
  <si>
    <t>9-10</t>
  </si>
  <si>
    <t>сошла</t>
  </si>
  <si>
    <t>Девочки 1997 г.р. и младше, 2000м (160м вверх, 160м вниз)</t>
  </si>
  <si>
    <t>Девочки 1995-1996 г.р., 2000м (160м вверх, 160м вниз)</t>
  </si>
  <si>
    <t>Девочки 1993-1994 г.р., 2000м (160м вверх, 160м вниз)</t>
  </si>
  <si>
    <t>Девочки 1991-1992 г.р., 2000м (160м вверх, 160м вниз)</t>
  </si>
  <si>
    <t>Мальчики 1997 г.р. и младше, 2000м (160м вверх, 160м вниз)</t>
  </si>
  <si>
    <t>Мальчики 1995-1996 г.р., 2000м (160м вверх, 160м вниз)</t>
  </si>
  <si>
    <t>Мальчики 1993-1994 г.р., 2000м (160м вверх, 160м вниз)</t>
  </si>
  <si>
    <t>Мальчики 1991-1992 г.р., 2000м (160м вверх, 160м вниз)</t>
  </si>
  <si>
    <t>Екатеина</t>
  </si>
  <si>
    <t>Парамонова</t>
  </si>
  <si>
    <t>Надежда</t>
  </si>
  <si>
    <t>КСДЮШОР-1</t>
  </si>
  <si>
    <t>Парамонов Р.В.</t>
  </si>
  <si>
    <t>Хангельдиева</t>
  </si>
  <si>
    <t>ДЮСШ Виктория</t>
  </si>
  <si>
    <t>Тарко-Сале</t>
  </si>
  <si>
    <t>ЯНАО</t>
  </si>
  <si>
    <t>Хангельдиев Г.А.</t>
  </si>
  <si>
    <t>Икрянова</t>
  </si>
  <si>
    <t>Маралова</t>
  </si>
  <si>
    <t>Спиридонов</t>
  </si>
  <si>
    <t>Тольятти</t>
  </si>
  <si>
    <t>Самарская обл.</t>
  </si>
  <si>
    <t>Мозолевская Я.А.,
Бояршинова Ю.И.</t>
  </si>
  <si>
    <t>Коновалов</t>
  </si>
  <si>
    <t>Марк</t>
  </si>
  <si>
    <t>Солнцев В.П.</t>
  </si>
  <si>
    <t>Урюпин</t>
  </si>
  <si>
    <t>Тарасов</t>
  </si>
  <si>
    <t>Артем</t>
  </si>
  <si>
    <t>СДЮШОР 3</t>
  </si>
  <si>
    <t>Парамонов</t>
  </si>
  <si>
    <t>КСДЮШОР</t>
  </si>
  <si>
    <t>Парамонова Н.В.</t>
  </si>
  <si>
    <t>Талыгин</t>
  </si>
  <si>
    <t>Радион</t>
  </si>
  <si>
    <t>Салехард</t>
  </si>
  <si>
    <t>Сысалятин Г.</t>
  </si>
  <si>
    <t>Кораблев</t>
  </si>
  <si>
    <t>Плотников</t>
  </si>
  <si>
    <t>Игорь</t>
  </si>
  <si>
    <t>Киселев Д.М.
Киселев М.А.</t>
  </si>
  <si>
    <t>Шохин</t>
  </si>
  <si>
    <t>ШВСМ</t>
  </si>
  <si>
    <t>Хоменко</t>
  </si>
  <si>
    <t>ШВСМ-ТГУ</t>
  </si>
  <si>
    <t>Сорокин</t>
  </si>
  <si>
    <t>СДЮШОР№3-ТГУ</t>
  </si>
  <si>
    <t>Хоменко С.В.
Капцов В.В.</t>
  </si>
  <si>
    <t>Свобода</t>
  </si>
  <si>
    <t>Ян</t>
  </si>
  <si>
    <t>Солнцев В.П.
Хоменко С.В.</t>
  </si>
  <si>
    <t>Капцов</t>
  </si>
  <si>
    <t>Валерий</t>
  </si>
  <si>
    <t>Хоменко С.В.
Сорокин А.А.</t>
  </si>
  <si>
    <t>Попова</t>
  </si>
  <si>
    <t>Татьяна</t>
  </si>
  <si>
    <t>-</t>
  </si>
  <si>
    <t>Нижний Ломов</t>
  </si>
  <si>
    <t>Пензенская обл.</t>
  </si>
  <si>
    <t>Попов</t>
  </si>
  <si>
    <t>Филин</t>
  </si>
  <si>
    <t>свх им. Ленина</t>
  </si>
  <si>
    <t>Подмосковье</t>
  </si>
  <si>
    <t>Московская обл.-2</t>
  </si>
  <si>
    <t>Богатырева</t>
  </si>
  <si>
    <t>Александра</t>
  </si>
  <si>
    <t>Агарков</t>
  </si>
  <si>
    <t>Коломна</t>
  </si>
  <si>
    <t>Кондратов</t>
  </si>
  <si>
    <t>Тумаева</t>
  </si>
  <si>
    <t>Митрофанова</t>
  </si>
  <si>
    <t>Любовь</t>
  </si>
  <si>
    <t>Сысоева</t>
  </si>
  <si>
    <t>Третьяков</t>
  </si>
  <si>
    <t>Долгопрудный</t>
  </si>
  <si>
    <t>Гиматдинова</t>
  </si>
  <si>
    <t>Лиля</t>
  </si>
  <si>
    <t>ГУДОД СДЮШОР МО</t>
  </si>
  <si>
    <t>Чирков</t>
  </si>
  <si>
    <t>Пряничников</t>
  </si>
  <si>
    <t>Семен</t>
  </si>
  <si>
    <t>Бойматов</t>
  </si>
  <si>
    <t>Тимур</t>
  </si>
  <si>
    <t>СДЮШОР-19</t>
  </si>
  <si>
    <t>Ярославль</t>
  </si>
  <si>
    <t>Ярославская обл.</t>
  </si>
  <si>
    <t>Хрущев И.Е.</t>
  </si>
  <si>
    <t>Шалагин</t>
  </si>
  <si>
    <t>Головенин</t>
  </si>
  <si>
    <t>Васин В.Н.</t>
  </si>
  <si>
    <t>Павел</t>
  </si>
  <si>
    <t>СДЮШОР-19 / РА</t>
  </si>
  <si>
    <t>Быкова</t>
  </si>
  <si>
    <t>Олипиец</t>
  </si>
  <si>
    <t>Грачев В.П.</t>
  </si>
  <si>
    <t>Сандрыкин</t>
  </si>
  <si>
    <t>Олимпиец</t>
  </si>
  <si>
    <t>Ряжск</t>
  </si>
  <si>
    <t>Каракулин А.А,</t>
  </si>
  <si>
    <t>Звуков</t>
  </si>
  <si>
    <t>Лесникова</t>
  </si>
  <si>
    <t>Воронцова</t>
  </si>
  <si>
    <t>Чибизов А.В.</t>
  </si>
  <si>
    <t>Сосницкий</t>
  </si>
  <si>
    <t>Никушин</t>
  </si>
  <si>
    <t>Чибизов</t>
  </si>
  <si>
    <t>самост.</t>
  </si>
  <si>
    <t>Майорова</t>
  </si>
  <si>
    <t>СДЮШОР-26</t>
  </si>
  <si>
    <t>Юность Москвы</t>
  </si>
  <si>
    <t>Казаченко</t>
  </si>
  <si>
    <t>Ахметзянова</t>
  </si>
  <si>
    <t>ОСДЮСШОР</t>
  </si>
  <si>
    <t>Пархаева</t>
  </si>
  <si>
    <t>Алиса</t>
  </si>
  <si>
    <t>Грицик</t>
  </si>
  <si>
    <t>Ольга</t>
  </si>
  <si>
    <t>Шаянова</t>
  </si>
  <si>
    <t>Кузнецова</t>
  </si>
  <si>
    <t>Валентина</t>
  </si>
  <si>
    <t>Блощенко</t>
  </si>
  <si>
    <t>Бармин</t>
  </si>
  <si>
    <t>Федор</t>
  </si>
  <si>
    <t xml:space="preserve"> </t>
  </si>
  <si>
    <t>Карамышев</t>
  </si>
  <si>
    <t>Спартак</t>
  </si>
  <si>
    <t>Князькова</t>
  </si>
  <si>
    <t>Сюзанна</t>
  </si>
  <si>
    <t>Уманская</t>
  </si>
  <si>
    <t>Валерия</t>
  </si>
  <si>
    <t>Толстякова</t>
  </si>
  <si>
    <t>Орлова</t>
  </si>
  <si>
    <t>Эльвира</t>
  </si>
  <si>
    <t>Фомичева</t>
  </si>
  <si>
    <t>Виктория</t>
  </si>
  <si>
    <t>Василиса</t>
  </si>
  <si>
    <t>Иванова</t>
  </si>
  <si>
    <t>Баязитова</t>
  </si>
  <si>
    <t>Прохорова</t>
  </si>
  <si>
    <t>Варвара</t>
  </si>
  <si>
    <t>Лихачева</t>
  </si>
  <si>
    <t>Садоха</t>
  </si>
  <si>
    <t>Гаврилова</t>
  </si>
  <si>
    <t>Цирковный</t>
  </si>
  <si>
    <t>Нокель</t>
  </si>
  <si>
    <t>Михаил</t>
  </si>
  <si>
    <t>Макуха</t>
  </si>
  <si>
    <t>Феофилактов</t>
  </si>
  <si>
    <t>Козлов</t>
  </si>
  <si>
    <t>СДЮШОР№26</t>
  </si>
  <si>
    <t>Эдуард</t>
  </si>
  <si>
    <t>Ганушкин</t>
  </si>
  <si>
    <t>Чученко</t>
  </si>
  <si>
    <t>Лихачев</t>
  </si>
  <si>
    <t>Белоусов</t>
  </si>
  <si>
    <t>Щеглов</t>
  </si>
  <si>
    <t>Сагунев</t>
  </si>
  <si>
    <t>СДЮШОР-44</t>
  </si>
  <si>
    <t>Карен</t>
  </si>
  <si>
    <t>Баклагин</t>
  </si>
  <si>
    <t>Даниил</t>
  </si>
  <si>
    <t>Переведенцев</t>
  </si>
  <si>
    <t>Нефедова</t>
  </si>
  <si>
    <t>не старт.</t>
  </si>
  <si>
    <t>Севостьянов</t>
  </si>
  <si>
    <t>Владислав</t>
  </si>
  <si>
    <t>Братеево</t>
  </si>
  <si>
    <t>Яковлев</t>
  </si>
  <si>
    <t>Берсеньев</t>
  </si>
  <si>
    <t>Руберовский</t>
  </si>
  <si>
    <t>Куфтырев</t>
  </si>
  <si>
    <t>ДЮСШ</t>
  </si>
  <si>
    <t>Владимирская обл.</t>
  </si>
  <si>
    <t>Зуев</t>
  </si>
  <si>
    <t>Федосеев</t>
  </si>
  <si>
    <t>Мухетдинов</t>
  </si>
  <si>
    <t>Ильдус</t>
  </si>
  <si>
    <t>Бородин</t>
  </si>
  <si>
    <t>Никита</t>
  </si>
  <si>
    <t>Толстяков</t>
  </si>
  <si>
    <t>Равсан</t>
  </si>
  <si>
    <t>Норвянин</t>
  </si>
  <si>
    <t>Кирилл</t>
  </si>
  <si>
    <t>Пушкино</t>
  </si>
  <si>
    <t>Устинова Е.Б.</t>
  </si>
  <si>
    <t>Корсаков</t>
  </si>
  <si>
    <t>Грушин</t>
  </si>
  <si>
    <t>Вадим</t>
  </si>
  <si>
    <t>Рогаткин</t>
  </si>
  <si>
    <t>(л) Рязанская обл.</t>
  </si>
  <si>
    <t>Досейкина</t>
  </si>
  <si>
    <t>Михеев В.</t>
  </si>
  <si>
    <t>Картушин И.</t>
  </si>
  <si>
    <t>Хазова</t>
  </si>
  <si>
    <t>СДЮШОР-2</t>
  </si>
  <si>
    <t>Громов Н.Б.
Гайдуков Э.А.</t>
  </si>
  <si>
    <t>Гишко</t>
  </si>
  <si>
    <t>Кинешма</t>
  </si>
  <si>
    <t>Ивановская обл.</t>
  </si>
  <si>
    <t>Мальцев Е.В.</t>
  </si>
  <si>
    <t>Никитин</t>
  </si>
  <si>
    <t>Руслан</t>
  </si>
  <si>
    <t>ОАО Копир</t>
  </si>
  <si>
    <t>Йошкар-Ола</t>
  </si>
  <si>
    <t>Марий Эл</t>
  </si>
  <si>
    <t>Замков А.Н.</t>
  </si>
  <si>
    <t>Аида</t>
  </si>
  <si>
    <t>Ефремов</t>
  </si>
  <si>
    <t>Рейхард</t>
  </si>
  <si>
    <t>Гончарук</t>
  </si>
  <si>
    <t>Станкевич В.А.</t>
  </si>
  <si>
    <t>Кошкалда</t>
  </si>
  <si>
    <t>Зорин</t>
  </si>
  <si>
    <t>Иванов А.А.
Чупров Ю.Е,</t>
  </si>
  <si>
    <t>Чупров Ю.Е.</t>
  </si>
  <si>
    <t>Ветераны (1968 и ст.), 8000м (640м вверх, 640м вниз)</t>
  </si>
  <si>
    <t>Козьмодемьянск</t>
  </si>
  <si>
    <t>Протасов</t>
  </si>
  <si>
    <t>Цветков</t>
  </si>
  <si>
    <t>Буриков</t>
  </si>
  <si>
    <t>Кострома</t>
  </si>
  <si>
    <t>Ефалов М.Л.</t>
  </si>
  <si>
    <t>Ваганов</t>
  </si>
  <si>
    <t>ГРЭС</t>
  </si>
  <si>
    <t>Орлов</t>
  </si>
  <si>
    <t>ГОУДОД КОСДЮСШОР</t>
  </si>
  <si>
    <t>Дружков А.Н.</t>
  </si>
  <si>
    <t>Шамин</t>
  </si>
  <si>
    <t>Архипов</t>
  </si>
  <si>
    <t>МЧС</t>
  </si>
  <si>
    <t>Кутузов</t>
  </si>
  <si>
    <t>Муравей</t>
  </si>
  <si>
    <t>Королев</t>
  </si>
  <si>
    <t>Балакирев</t>
  </si>
  <si>
    <t>Альпиндустрия</t>
  </si>
  <si>
    <t>Злобин В.С.,
Богатырев П.И.</t>
  </si>
  <si>
    <t>Ал.-Невский</t>
  </si>
  <si>
    <t>Главный судья Чемпионата и Первенств России</t>
  </si>
  <si>
    <t>Д.А. Попов</t>
  </si>
  <si>
    <t>Главный секретарь Чемпионата и Первенств России</t>
  </si>
  <si>
    <t>А.А. Фокина</t>
  </si>
  <si>
    <t>Главный судья Парсек-Трофи №33</t>
  </si>
  <si>
    <t>Главный секретарь Парсек-Трофи №33</t>
  </si>
  <si>
    <t>Е.В.Ерасова</t>
  </si>
  <si>
    <t>Спортбаза Узкое, 2  мая 2008 года</t>
  </si>
  <si>
    <t>Главный судья Первенств Москвы</t>
  </si>
  <si>
    <t>Главный секретарь Первенств Москвы</t>
  </si>
  <si>
    <t>Ю.А. Саморуков</t>
  </si>
  <si>
    <t>А.А. Губанова</t>
  </si>
  <si>
    <t>III Этап "Гран При России"
Открытое Первенство г. Москвы среди юношей и девушек (1991-92 г.р.)
ХIII открытое Первенство ЮЗАО г. Москвы
Традиционные открытые массовые московские городские соревнования 
по ГОРНОМУ БЕГУ "ПАРСЕК - ТРОФИ" № 33</t>
  </si>
  <si>
    <t>ИТОГОВЫЙ ПРОТОКОЛ (Первенства Москвы)</t>
  </si>
  <si>
    <t>Девушки</t>
  </si>
  <si>
    <t>Первый Командный Чемпионат России
Командное Первенство России среди юниоров
III Этап "Гран При России"
ХIII открытое первенство ЮЗАО г. Москвы
Традиционные открытые массовые московские городские соревнования 
по ГОРНОМУ БЕГУ "ПАРСЕК - ТРОФИ" № 33</t>
  </si>
  <si>
    <t>КОМАНДНОЕ ПЕРВЕНСТВО ПАРСЕК-ТРОФИ (по коллективам)</t>
  </si>
  <si>
    <t>Спартак (Москва)</t>
  </si>
  <si>
    <t>Д1</t>
  </si>
  <si>
    <t>Д2</t>
  </si>
  <si>
    <t>Д3</t>
  </si>
  <si>
    <t>Д4</t>
  </si>
  <si>
    <t>М1</t>
  </si>
  <si>
    <t>М2</t>
  </si>
  <si>
    <t>М3</t>
  </si>
  <si>
    <t>М4</t>
  </si>
  <si>
    <t>Юк</t>
  </si>
  <si>
    <t>Юр</t>
  </si>
  <si>
    <t>Ж</t>
  </si>
  <si>
    <t>М вет</t>
  </si>
  <si>
    <t>М абс</t>
  </si>
  <si>
    <t>Нижний Ломов (Пензенская обл.)</t>
  </si>
  <si>
    <t>СДЮШОР-26 (Москва)</t>
  </si>
  <si>
    <t>Братеево (Москва)</t>
  </si>
  <si>
    <t>ДЮСШ (Владимир)</t>
  </si>
  <si>
    <t>СДЮШОР-44 (Москва)</t>
  </si>
  <si>
    <t>ОСДЮСШОР (Рязань)</t>
  </si>
  <si>
    <t>Олимпиец (Рязань)</t>
  </si>
  <si>
    <t>Подмосковье (Московская обл.)</t>
  </si>
  <si>
    <t>СДЮШОР-19 (Ярославль)</t>
  </si>
  <si>
    <t>СДЮШОР-3 (Тольятти)</t>
  </si>
  <si>
    <t>СДЮШОР (Рязань)</t>
  </si>
  <si>
    <t>ОАО Копир (Йошкар-Ола)</t>
  </si>
  <si>
    <t>ДЮСШ (Пушкино)</t>
  </si>
  <si>
    <t>КСДЮШОР-1 (Сочи)</t>
  </si>
  <si>
    <t>ДЮСШ Виктория (Тарко-Сале)</t>
  </si>
  <si>
    <t>Альпиндустрия (Москва)</t>
  </si>
  <si>
    <t>Муравей (Королев)</t>
  </si>
  <si>
    <t>СДЮШОР-2 (Ярославль)</t>
  </si>
  <si>
    <t>СДЮШОР (Кинешма)</t>
  </si>
  <si>
    <t>МЧС (Волгореченск)</t>
  </si>
  <si>
    <t>СДЮШОР МО (Москва)</t>
  </si>
  <si>
    <t>ШВСМ-ТГУ (Тольятти)</t>
  </si>
  <si>
    <t>КОСДЮШОР (Кострома)</t>
  </si>
  <si>
    <t>11</t>
  </si>
  <si>
    <t>12</t>
  </si>
  <si>
    <t>13</t>
  </si>
  <si>
    <t>14</t>
  </si>
  <si>
    <t>21-22</t>
  </si>
  <si>
    <t>23-27</t>
  </si>
  <si>
    <t>28-29</t>
  </si>
  <si>
    <t>Первый Командный Чемпионат России
Командное Первенство России среди юниоров
III Этап "Гран При России"
Традиционные открытые массовые московские городские соревнования 
по ГОРНОМУ БЕГУ "ПАРСЕК - ТРОФИ" № 33</t>
  </si>
  <si>
    <t>КОМАНДНЫЙ ЧЕМПИОНАТ И ПЕРВЕНСТВА РОССИИ</t>
  </si>
  <si>
    <t>Сумма</t>
  </si>
  <si>
    <t>Московская обл. - 2</t>
  </si>
  <si>
    <t>Юниорки (зачет по 2 участникам из 3)</t>
  </si>
  <si>
    <t>Юниоры (зачет по 3 участникам из 4)</t>
  </si>
  <si>
    <t>Женщины (зачет по 3 участникам из 4)</t>
  </si>
  <si>
    <t>Ямало-Ненецкий АО</t>
  </si>
  <si>
    <t>Мужчины (зачет по 4 участникам из 6)</t>
  </si>
  <si>
    <t>Первый Командный Чемпионат России, Командное Первенство России среди юниоров
Открытое Первенство г. Москвы среди юношей и девушек (1991-92 г.р.)
III Этап "Гран При России"
ХIII открытое первенство ЮЗАО г. Москвы
Традиционные открытые массовые московские городские соревнования 
по ГОРНОМУ БЕГУ "ПАРСЕК - ТРОФИ" № 33</t>
  </si>
  <si>
    <t>16-18</t>
  </si>
  <si>
    <t>Вып. разряд</t>
  </si>
  <si>
    <t>1 разр.</t>
  </si>
  <si>
    <t>2 разр.</t>
  </si>
  <si>
    <t>Подмосковье / ЦСКА</t>
  </si>
  <si>
    <t>Митрофанова Любовь, Богатырева Александра, Васильева Светлана</t>
  </si>
  <si>
    <t>Быкова Мария, Досейкина Екатерина</t>
  </si>
  <si>
    <t>Гиматдинова Лиля, Швыряева Екатерина</t>
  </si>
  <si>
    <t>Вещикова Анастасия</t>
  </si>
  <si>
    <t>Бойматов Тимур, Шалагин Илья, Головенин Андрей, Ефремов Иван</t>
  </si>
  <si>
    <t>Звуков Андрей, Сосницкий Владимир, Никушин Александр, Прошляков Дмитрий</t>
  </si>
  <si>
    <t>Спиридонов Александр, Коновалов Марк, Тарасов Артем</t>
  </si>
  <si>
    <t>Пряничников Семен, Кондратов Андрей, Норвянин Кирилл</t>
  </si>
  <si>
    <t>Никитин Руслан</t>
  </si>
  <si>
    <t>Тарантинова Наталья, Сысоева Юлия, Тумаева Елена, Павлова Анна</t>
  </si>
  <si>
    <t>Лесникова Елена, Грушина Анна, Воронцова Светлана</t>
  </si>
  <si>
    <t>Маралова Екатерина, Хангельдиева Наталья, Икрянова Наталья</t>
  </si>
  <si>
    <t>Васильева Олеся</t>
  </si>
  <si>
    <t>Парамонова Надежда</t>
  </si>
  <si>
    <t>Зорин Роман, Рейхард Евгений, Гончарук Евгений, Гусев Роман, Кошкалда Николай</t>
  </si>
  <si>
    <t>Капцов Валерий, Сорокин Антон, Хоменко Сергей, Шохин Виталий, Свобода Ян</t>
  </si>
  <si>
    <t>Архипов Эдуард, Шамин Руслан, Орлов Александр, Буриков Александр, Ваганов Андрей</t>
  </si>
  <si>
    <t>Плотников Игорь, Кораблев Денис, Талыгин Радион, Урюпин Денис</t>
  </si>
  <si>
    <t>Чибизов Алексей, Протасов Сергей</t>
  </si>
  <si>
    <t>Третьяков Андрей, Агарков Максим, Филин Иван</t>
  </si>
  <si>
    <t>Денисов Олег, Вещиков Анатолий</t>
  </si>
  <si>
    <t>Цветков Алексей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</si>
</sst>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[h]:mm:ss;@"/>
    <numFmt numFmtId="167" formatCode="h:mm:ss;@"/>
    <numFmt numFmtId="168" formatCode="[$-F400]h:mm:ss\ AM/P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5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Arial"/>
      <family val="0"/>
    </font>
    <font>
      <b/>
      <sz val="7"/>
      <name val="Verdana"/>
      <family val="2"/>
    </font>
    <font>
      <sz val="7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14" fontId="0" fillId="0" borderId="0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164" fontId="5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164" fontId="0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shrinkToFit="1"/>
    </xf>
    <xf numFmtId="164" fontId="0" fillId="0" borderId="15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32" fillId="0" borderId="0" xfId="63" applyNumberFormat="1" applyFont="1" applyBorder="1" applyAlignment="1">
      <alignment horizontal="center"/>
      <protection/>
    </xf>
    <xf numFmtId="168" fontId="32" fillId="0" borderId="15" xfId="63" applyNumberFormat="1" applyFont="1" applyBorder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68" fontId="32" fillId="0" borderId="0" xfId="63" applyNumberFormat="1" applyFont="1" applyAlignment="1">
      <alignment horizontal="center"/>
      <protection/>
    </xf>
    <xf numFmtId="166" fontId="0" fillId="0" borderId="12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 shrinkToFit="1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8" fontId="32" fillId="0" borderId="21" xfId="63" applyNumberFormat="1" applyFont="1" applyBorder="1" applyAlignment="1">
      <alignment horizontal="center"/>
      <protection/>
    </xf>
    <xf numFmtId="168" fontId="32" fillId="0" borderId="18" xfId="63" applyNumberFormat="1" applyFont="1" applyBorder="1" applyAlignment="1">
      <alignment horizontal="center"/>
      <protection/>
    </xf>
    <xf numFmtId="168" fontId="32" fillId="0" borderId="17" xfId="63" applyNumberFormat="1" applyFont="1" applyBorder="1" applyAlignment="1">
      <alignment horizontal="center"/>
      <protection/>
    </xf>
    <xf numFmtId="14" fontId="0" fillId="0" borderId="0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0" xfId="0" applyAlignment="1">
      <alignment shrinkToFit="1"/>
    </xf>
    <xf numFmtId="0" fontId="0" fillId="0" borderId="15" xfId="0" applyFont="1" applyBorder="1" applyAlignment="1">
      <alignment vertical="center" shrinkToFit="1"/>
    </xf>
    <xf numFmtId="166" fontId="0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6" fontId="0" fillId="0" borderId="15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164" fontId="14" fillId="0" borderId="1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168" fontId="32" fillId="0" borderId="22" xfId="63" applyNumberFormat="1" applyFont="1" applyBorder="1" applyAlignment="1">
      <alignment horizontal="center"/>
      <protection/>
    </xf>
    <xf numFmtId="0" fontId="10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indent="4"/>
    </xf>
    <xf numFmtId="0" fontId="2" fillId="0" borderId="0" xfId="0" applyFont="1" applyAlignment="1">
      <alignment horizontal="right" vertical="center" indent="6"/>
    </xf>
    <xf numFmtId="0" fontId="0" fillId="0" borderId="12" xfId="0" applyBorder="1" applyAlignment="1">
      <alignment horizontal="left" vertical="center" shrinkToFit="1"/>
    </xf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0" fillId="0" borderId="0" xfId="0" applyFont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9" fontId="0" fillId="0" borderId="23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inden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indent="1"/>
    </xf>
    <xf numFmtId="0" fontId="0" fillId="0" borderId="1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115" zoomScaleSheetLayoutView="115" zoomScalePageLayoutView="0" workbookViewId="0" topLeftCell="A1">
      <selection activeCell="A1" sqref="A1:J1"/>
    </sheetView>
  </sheetViews>
  <sheetFormatPr defaultColWidth="9.140625" defaultRowHeight="12.75"/>
  <cols>
    <col min="1" max="1" width="7.140625" style="6" customWidth="1"/>
    <col min="2" max="2" width="5.7109375" style="6" customWidth="1"/>
    <col min="3" max="3" width="14.28125" style="3" customWidth="1"/>
    <col min="4" max="4" width="12.8515625" style="3" customWidth="1"/>
    <col min="5" max="5" width="5.57421875" style="6" customWidth="1"/>
    <col min="6" max="6" width="18.57421875" style="21" customWidth="1"/>
    <col min="7" max="7" width="14.28125" style="3" customWidth="1"/>
    <col min="8" max="8" width="17.57421875" style="3" customWidth="1"/>
    <col min="9" max="9" width="9.00390625" style="113" customWidth="1"/>
    <col min="10" max="10" width="4.8515625" style="6" bestFit="1" customWidth="1"/>
    <col min="11" max="16384" width="9.140625" style="3" customWidth="1"/>
  </cols>
  <sheetData>
    <row r="1" spans="1:13" ht="36" customHeight="1">
      <c r="A1" s="188" t="s">
        <v>133</v>
      </c>
      <c r="B1" s="188"/>
      <c r="C1" s="188"/>
      <c r="D1" s="188"/>
      <c r="E1" s="188"/>
      <c r="F1" s="188"/>
      <c r="G1" s="188"/>
      <c r="H1" s="188"/>
      <c r="I1" s="188"/>
      <c r="J1" s="188"/>
      <c r="K1" s="94"/>
      <c r="L1" s="94"/>
      <c r="M1" s="94"/>
    </row>
    <row r="2" spans="1:10" s="19" customFormat="1" ht="76.5" customHeight="1">
      <c r="A2" s="189" t="s">
        <v>386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3" s="2" customFormat="1" ht="12.75">
      <c r="A3" s="190" t="s">
        <v>381</v>
      </c>
      <c r="B3" s="190"/>
      <c r="C3" s="190"/>
      <c r="D3" s="190"/>
      <c r="E3" s="190"/>
      <c r="F3" s="190"/>
      <c r="G3" s="190"/>
      <c r="H3" s="190"/>
      <c r="I3" s="190"/>
      <c r="J3" s="190"/>
      <c r="K3" s="1"/>
      <c r="L3" s="1"/>
      <c r="M3" s="1"/>
    </row>
    <row r="4" spans="1:10" s="2" customFormat="1" ht="12.75">
      <c r="A4" s="1"/>
      <c r="B4" s="1"/>
      <c r="C4" s="1"/>
      <c r="D4" s="1"/>
      <c r="E4" s="1"/>
      <c r="F4" s="20"/>
      <c r="G4" s="1"/>
      <c r="H4" s="1"/>
      <c r="I4" s="112"/>
      <c r="J4" s="1"/>
    </row>
    <row r="5" spans="1:10" s="18" customFormat="1" ht="12.75">
      <c r="A5" s="191" t="s">
        <v>65</v>
      </c>
      <c r="B5" s="191"/>
      <c r="C5" s="191"/>
      <c r="D5" s="191"/>
      <c r="E5" s="191"/>
      <c r="F5" s="191"/>
      <c r="G5" s="191"/>
      <c r="H5" s="191"/>
      <c r="I5" s="191"/>
      <c r="J5" s="191"/>
    </row>
    <row r="7" ht="12.75">
      <c r="A7" s="4" t="s">
        <v>16</v>
      </c>
    </row>
    <row r="8" spans="1:9" s="5" customFormat="1" ht="11.25">
      <c r="A8" s="7" t="s">
        <v>0</v>
      </c>
      <c r="B8" s="7" t="s">
        <v>1</v>
      </c>
      <c r="C8" s="7" t="s">
        <v>6</v>
      </c>
      <c r="D8" s="7" t="s">
        <v>7</v>
      </c>
      <c r="E8" s="7" t="s">
        <v>2</v>
      </c>
      <c r="F8" s="22" t="s">
        <v>5</v>
      </c>
      <c r="G8" s="7" t="s">
        <v>260</v>
      </c>
      <c r="H8" s="7" t="s">
        <v>4</v>
      </c>
      <c r="I8" s="17" t="s">
        <v>8</v>
      </c>
    </row>
    <row r="9" spans="1:9" ht="12.75">
      <c r="A9" s="75">
        <v>1</v>
      </c>
      <c r="B9" s="76">
        <v>410</v>
      </c>
      <c r="C9" s="140" t="s">
        <v>263</v>
      </c>
      <c r="D9" s="140" t="s">
        <v>264</v>
      </c>
      <c r="E9" s="76">
        <v>1050</v>
      </c>
      <c r="F9" s="141" t="s">
        <v>262</v>
      </c>
      <c r="G9" s="140" t="s">
        <v>10</v>
      </c>
      <c r="H9" s="140" t="s">
        <v>10</v>
      </c>
      <c r="I9" s="142">
        <v>0.008252314814814815</v>
      </c>
    </row>
    <row r="11" ht="12.75">
      <c r="A11" s="4" t="s">
        <v>15</v>
      </c>
    </row>
    <row r="12" spans="1:9" ht="12.75">
      <c r="A12" s="7" t="s">
        <v>0</v>
      </c>
      <c r="B12" s="7" t="s">
        <v>1</v>
      </c>
      <c r="C12" s="7" t="s">
        <v>6</v>
      </c>
      <c r="D12" s="7" t="s">
        <v>7</v>
      </c>
      <c r="E12" s="7" t="s">
        <v>2</v>
      </c>
      <c r="F12" s="22" t="s">
        <v>5</v>
      </c>
      <c r="G12" s="7" t="s">
        <v>3</v>
      </c>
      <c r="H12" s="7" t="s">
        <v>4</v>
      </c>
      <c r="I12" s="17" t="s">
        <v>8</v>
      </c>
    </row>
    <row r="13" spans="1:9" ht="12.75">
      <c r="A13" s="10">
        <v>1</v>
      </c>
      <c r="B13" s="11">
        <v>407</v>
      </c>
      <c r="C13" s="107" t="s">
        <v>258</v>
      </c>
      <c r="D13" s="107" t="s">
        <v>259</v>
      </c>
      <c r="E13" s="11">
        <v>1962</v>
      </c>
      <c r="F13" s="91" t="s">
        <v>245</v>
      </c>
      <c r="G13" s="107" t="s">
        <v>10</v>
      </c>
      <c r="H13" s="107" t="s">
        <v>10</v>
      </c>
      <c r="I13" s="114">
        <v>0.006793981481481482</v>
      </c>
    </row>
    <row r="14" spans="1:9" ht="12.75">
      <c r="A14" s="10">
        <v>2</v>
      </c>
      <c r="B14" s="11">
        <v>409</v>
      </c>
      <c r="C14" s="107" t="s">
        <v>261</v>
      </c>
      <c r="D14" s="107" t="s">
        <v>46</v>
      </c>
      <c r="E14" s="11">
        <v>1988</v>
      </c>
      <c r="F14" s="91" t="s">
        <v>262</v>
      </c>
      <c r="G14" s="107" t="s">
        <v>10</v>
      </c>
      <c r="H14" s="107" t="s">
        <v>10</v>
      </c>
      <c r="I14" s="116">
        <v>0.007349537037037037</v>
      </c>
    </row>
    <row r="15" spans="1:9" ht="12.75">
      <c r="A15" s="10">
        <v>3</v>
      </c>
      <c r="B15" s="11">
        <v>408</v>
      </c>
      <c r="C15" s="107" t="s">
        <v>284</v>
      </c>
      <c r="D15" s="107" t="s">
        <v>38</v>
      </c>
      <c r="E15" s="11">
        <v>1977</v>
      </c>
      <c r="F15" s="91" t="s">
        <v>59</v>
      </c>
      <c r="G15" s="107" t="s">
        <v>10</v>
      </c>
      <c r="H15" s="107" t="s">
        <v>10</v>
      </c>
      <c r="I15" s="116">
        <v>0.007523148148148148</v>
      </c>
    </row>
    <row r="16" spans="1:9" ht="12.75">
      <c r="A16" s="10">
        <v>4</v>
      </c>
      <c r="B16" s="11">
        <v>412</v>
      </c>
      <c r="C16" s="107" t="s">
        <v>280</v>
      </c>
      <c r="D16" s="107" t="s">
        <v>45</v>
      </c>
      <c r="E16" s="11">
        <v>1985</v>
      </c>
      <c r="F16" s="91" t="s">
        <v>59</v>
      </c>
      <c r="G16" s="107" t="s">
        <v>10</v>
      </c>
      <c r="H16" s="107" t="s">
        <v>10</v>
      </c>
      <c r="I16" s="116">
        <v>0.008506944444444444</v>
      </c>
    </row>
    <row r="17" spans="1:9" ht="12.75">
      <c r="A17" s="10">
        <v>5</v>
      </c>
      <c r="B17" s="11">
        <v>413</v>
      </c>
      <c r="C17" s="107" t="s">
        <v>283</v>
      </c>
      <c r="D17" s="107" t="s">
        <v>110</v>
      </c>
      <c r="E17" s="11">
        <v>1984</v>
      </c>
      <c r="F17" s="91" t="s">
        <v>59</v>
      </c>
      <c r="G17" s="107" t="s">
        <v>10</v>
      </c>
      <c r="H17" s="107" t="s">
        <v>10</v>
      </c>
      <c r="I17" s="116">
        <v>0.008738425925925926</v>
      </c>
    </row>
    <row r="18" spans="1:9" ht="12.75">
      <c r="A18" s="13">
        <v>6</v>
      </c>
      <c r="B18" s="14">
        <v>414</v>
      </c>
      <c r="C18" s="124" t="s">
        <v>281</v>
      </c>
      <c r="D18" s="124" t="s">
        <v>282</v>
      </c>
      <c r="E18" s="14">
        <v>1989</v>
      </c>
      <c r="F18" s="120" t="s">
        <v>59</v>
      </c>
      <c r="G18" s="124" t="s">
        <v>10</v>
      </c>
      <c r="H18" s="124" t="s">
        <v>10</v>
      </c>
      <c r="I18" s="115">
        <v>0.009282407407407408</v>
      </c>
    </row>
    <row r="20" ht="12.75">
      <c r="A20" s="4" t="s">
        <v>136</v>
      </c>
    </row>
    <row r="21" spans="1:10" ht="12.75">
      <c r="A21" s="7" t="s">
        <v>0</v>
      </c>
      <c r="B21" s="7" t="s">
        <v>1</v>
      </c>
      <c r="C21" s="7" t="s">
        <v>6</v>
      </c>
      <c r="D21" s="7" t="s">
        <v>7</v>
      </c>
      <c r="E21" s="7" t="s">
        <v>2</v>
      </c>
      <c r="F21" s="22" t="s">
        <v>5</v>
      </c>
      <c r="G21" s="7" t="s">
        <v>3</v>
      </c>
      <c r="H21" s="7" t="s">
        <v>4</v>
      </c>
      <c r="I21" s="17" t="s">
        <v>8</v>
      </c>
      <c r="J21" s="17" t="s">
        <v>32</v>
      </c>
    </row>
    <row r="22" spans="1:10" ht="12.75">
      <c r="A22" s="10">
        <v>1</v>
      </c>
      <c r="B22" s="11">
        <v>262</v>
      </c>
      <c r="C22" s="107" t="s">
        <v>274</v>
      </c>
      <c r="D22" s="107" t="s">
        <v>343</v>
      </c>
      <c r="E22" s="11">
        <v>1998</v>
      </c>
      <c r="F22" s="91" t="s">
        <v>262</v>
      </c>
      <c r="G22" s="107" t="s">
        <v>10</v>
      </c>
      <c r="H22" s="107" t="s">
        <v>10</v>
      </c>
      <c r="I22" s="77">
        <v>0.008784722222222223</v>
      </c>
      <c r="J22" s="84">
        <v>20</v>
      </c>
    </row>
    <row r="23" spans="1:10" ht="12.75">
      <c r="A23" s="10">
        <v>2</v>
      </c>
      <c r="B23" s="11">
        <v>228</v>
      </c>
      <c r="C23" s="107" t="s">
        <v>257</v>
      </c>
      <c r="D23" s="107" t="s">
        <v>202</v>
      </c>
      <c r="E23" s="11">
        <v>1998</v>
      </c>
      <c r="F23" s="91" t="s">
        <v>246</v>
      </c>
      <c r="G23" s="107" t="s">
        <v>10</v>
      </c>
      <c r="H23" s="107" t="s">
        <v>10</v>
      </c>
      <c r="I23" s="77">
        <v>0.010023148148148147</v>
      </c>
      <c r="J23" s="84">
        <v>17</v>
      </c>
    </row>
    <row r="24" spans="1:10" ht="12.75">
      <c r="A24" s="10">
        <v>3</v>
      </c>
      <c r="B24" s="11">
        <v>269</v>
      </c>
      <c r="C24" s="110" t="s">
        <v>273</v>
      </c>
      <c r="D24" s="110" t="s">
        <v>62</v>
      </c>
      <c r="E24" s="38">
        <v>1997</v>
      </c>
      <c r="F24" s="69" t="s">
        <v>262</v>
      </c>
      <c r="G24" s="67" t="s">
        <v>10</v>
      </c>
      <c r="H24" s="67" t="s">
        <v>10</v>
      </c>
      <c r="I24" s="77">
        <v>0.010601851851851854</v>
      </c>
      <c r="J24" s="84">
        <v>15</v>
      </c>
    </row>
    <row r="25" spans="1:10" ht="12.75">
      <c r="A25" s="10">
        <v>4</v>
      </c>
      <c r="B25" s="11">
        <v>261</v>
      </c>
      <c r="C25" s="107" t="s">
        <v>122</v>
      </c>
      <c r="D25" s="107" t="s">
        <v>18</v>
      </c>
      <c r="E25" s="11">
        <v>1998</v>
      </c>
      <c r="F25" s="91" t="s">
        <v>262</v>
      </c>
      <c r="G25" s="107" t="s">
        <v>10</v>
      </c>
      <c r="H25" s="107" t="s">
        <v>10</v>
      </c>
      <c r="I25" s="77">
        <v>0.011064814814814814</v>
      </c>
      <c r="J25" s="84">
        <v>14</v>
      </c>
    </row>
    <row r="26" spans="1:10" ht="12.75">
      <c r="A26" s="10">
        <v>5</v>
      </c>
      <c r="B26" s="6">
        <v>227</v>
      </c>
      <c r="C26" s="3" t="s">
        <v>73</v>
      </c>
      <c r="D26" s="3" t="s">
        <v>9</v>
      </c>
      <c r="E26" s="6">
        <v>1997</v>
      </c>
      <c r="F26" s="3" t="s">
        <v>246</v>
      </c>
      <c r="G26" s="3" t="s">
        <v>10</v>
      </c>
      <c r="H26" s="3" t="s">
        <v>10</v>
      </c>
      <c r="I26" s="77">
        <v>0.011689814814814814</v>
      </c>
      <c r="J26" s="84">
        <v>13</v>
      </c>
    </row>
    <row r="27" spans="1:10" ht="12.75">
      <c r="A27" s="13"/>
      <c r="B27" s="14">
        <v>212</v>
      </c>
      <c r="C27" s="15" t="s">
        <v>201</v>
      </c>
      <c r="D27" s="15" t="s">
        <v>9</v>
      </c>
      <c r="E27" s="14">
        <v>1996</v>
      </c>
      <c r="F27" s="15" t="s">
        <v>246</v>
      </c>
      <c r="G27" s="15" t="s">
        <v>10</v>
      </c>
      <c r="H27" s="15" t="s">
        <v>10</v>
      </c>
      <c r="I27" s="78" t="s">
        <v>300</v>
      </c>
      <c r="J27" s="85"/>
    </row>
    <row r="29" ht="12.75">
      <c r="A29" s="4" t="s">
        <v>137</v>
      </c>
    </row>
    <row r="30" spans="1:10" ht="12.75">
      <c r="A30" s="7" t="s">
        <v>0</v>
      </c>
      <c r="B30" s="7" t="s">
        <v>1</v>
      </c>
      <c r="C30" s="7" t="s">
        <v>6</v>
      </c>
      <c r="D30" s="7" t="s">
        <v>7</v>
      </c>
      <c r="E30" s="7" t="s">
        <v>2</v>
      </c>
      <c r="F30" s="22" t="s">
        <v>5</v>
      </c>
      <c r="G30" s="7" t="s">
        <v>3</v>
      </c>
      <c r="H30" s="7" t="s">
        <v>4</v>
      </c>
      <c r="I30" s="44" t="s">
        <v>8</v>
      </c>
      <c r="J30" s="17" t="s">
        <v>32</v>
      </c>
    </row>
    <row r="31" spans="1:10" ht="12.75">
      <c r="A31" s="61">
        <v>1</v>
      </c>
      <c r="B31" s="62">
        <v>226</v>
      </c>
      <c r="C31" s="67" t="s">
        <v>277</v>
      </c>
      <c r="D31" s="67" t="s">
        <v>9</v>
      </c>
      <c r="E31" s="62">
        <v>1995</v>
      </c>
      <c r="F31" s="69" t="s">
        <v>262</v>
      </c>
      <c r="G31" s="67" t="s">
        <v>10</v>
      </c>
      <c r="H31" s="67" t="s">
        <v>10</v>
      </c>
      <c r="I31" s="77">
        <v>0.007581018518518518</v>
      </c>
      <c r="J31" s="84">
        <v>20</v>
      </c>
    </row>
    <row r="32" spans="1:10" ht="12.75">
      <c r="A32" s="61">
        <v>2</v>
      </c>
      <c r="B32" s="62">
        <v>210</v>
      </c>
      <c r="C32" s="67" t="s">
        <v>74</v>
      </c>
      <c r="D32" s="67" t="s">
        <v>144</v>
      </c>
      <c r="E32" s="62">
        <v>1995</v>
      </c>
      <c r="F32" s="69" t="s">
        <v>75</v>
      </c>
      <c r="G32" s="67" t="s">
        <v>49</v>
      </c>
      <c r="H32" s="67" t="s">
        <v>50</v>
      </c>
      <c r="I32" s="77">
        <v>0.007893518518518518</v>
      </c>
      <c r="J32" s="84">
        <v>17</v>
      </c>
    </row>
    <row r="33" spans="1:10" ht="12.75">
      <c r="A33" s="61">
        <v>3</v>
      </c>
      <c r="B33" s="62">
        <v>256</v>
      </c>
      <c r="C33" s="67" t="s">
        <v>299</v>
      </c>
      <c r="D33" s="67" t="s">
        <v>121</v>
      </c>
      <c r="E33" s="62">
        <v>1995</v>
      </c>
      <c r="F33" s="69" t="s">
        <v>262</v>
      </c>
      <c r="G33" s="67" t="s">
        <v>10</v>
      </c>
      <c r="H33" s="67" t="s">
        <v>10</v>
      </c>
      <c r="I33" s="77">
        <v>0.008645833333333333</v>
      </c>
      <c r="J33" s="84">
        <v>15</v>
      </c>
    </row>
    <row r="34" spans="1:10" ht="12.75">
      <c r="A34" s="61">
        <v>4</v>
      </c>
      <c r="B34" s="62">
        <v>225</v>
      </c>
      <c r="C34" s="67" t="s">
        <v>191</v>
      </c>
      <c r="D34" s="67" t="s">
        <v>192</v>
      </c>
      <c r="E34" s="62">
        <v>1996</v>
      </c>
      <c r="F34" s="69" t="s">
        <v>193</v>
      </c>
      <c r="G34" s="67" t="s">
        <v>194</v>
      </c>
      <c r="H34" s="67" t="s">
        <v>195</v>
      </c>
      <c r="I34" s="77">
        <v>0.009039351851851852</v>
      </c>
      <c r="J34" s="84">
        <v>14</v>
      </c>
    </row>
    <row r="35" spans="1:10" ht="12.75">
      <c r="A35" s="61">
        <v>5</v>
      </c>
      <c r="B35" s="62">
        <v>229</v>
      </c>
      <c r="C35" s="67" t="s">
        <v>72</v>
      </c>
      <c r="D35" s="67" t="s">
        <v>51</v>
      </c>
      <c r="E35" s="62">
        <v>1996</v>
      </c>
      <c r="F35" s="69" t="s">
        <v>246</v>
      </c>
      <c r="G35" s="67" t="s">
        <v>10</v>
      </c>
      <c r="H35" s="67" t="s">
        <v>10</v>
      </c>
      <c r="I35" s="77">
        <v>0.009247685185185185</v>
      </c>
      <c r="J35" s="84">
        <v>13</v>
      </c>
    </row>
    <row r="36" spans="1:10" ht="12.75">
      <c r="A36" s="61">
        <v>6</v>
      </c>
      <c r="B36" s="62">
        <v>404</v>
      </c>
      <c r="C36" s="67" t="s">
        <v>244</v>
      </c>
      <c r="D36" s="67" t="s">
        <v>18</v>
      </c>
      <c r="E36" s="62">
        <v>1996</v>
      </c>
      <c r="F36" s="69" t="s">
        <v>245</v>
      </c>
      <c r="G36" s="67" t="s">
        <v>10</v>
      </c>
      <c r="H36" s="67" t="s">
        <v>10</v>
      </c>
      <c r="I36" s="77">
        <v>0.009340277777777777</v>
      </c>
      <c r="J36" s="84">
        <v>12</v>
      </c>
    </row>
    <row r="37" spans="1:10" ht="12.75">
      <c r="A37" s="61">
        <v>7</v>
      </c>
      <c r="B37" s="62">
        <v>260</v>
      </c>
      <c r="C37" s="67" t="s">
        <v>123</v>
      </c>
      <c r="D37" s="67" t="s">
        <v>76</v>
      </c>
      <c r="E37" s="62">
        <v>1996</v>
      </c>
      <c r="F37" s="69" t="s">
        <v>262</v>
      </c>
      <c r="G37" s="67" t="s">
        <v>10</v>
      </c>
      <c r="H37" s="67" t="s">
        <v>10</v>
      </c>
      <c r="I37" s="77">
        <v>0.009421296296296296</v>
      </c>
      <c r="J37" s="84">
        <v>11</v>
      </c>
    </row>
    <row r="38" spans="1:10" ht="12.75">
      <c r="A38" s="61">
        <v>8</v>
      </c>
      <c r="B38" s="62">
        <v>541</v>
      </c>
      <c r="C38" s="67" t="s">
        <v>265</v>
      </c>
      <c r="D38" s="67" t="s">
        <v>266</v>
      </c>
      <c r="E38" s="62">
        <v>1995</v>
      </c>
      <c r="F38" s="69" t="s">
        <v>59</v>
      </c>
      <c r="G38" s="67" t="s">
        <v>10</v>
      </c>
      <c r="H38" s="67" t="s">
        <v>10</v>
      </c>
      <c r="I38" s="77">
        <v>0.010115740740740741</v>
      </c>
      <c r="J38" s="84">
        <v>10</v>
      </c>
    </row>
    <row r="39" spans="1:10" ht="12.75">
      <c r="A39" s="61">
        <v>9</v>
      </c>
      <c r="B39" s="62">
        <v>224</v>
      </c>
      <c r="C39" s="67" t="s">
        <v>83</v>
      </c>
      <c r="D39" s="67" t="s">
        <v>18</v>
      </c>
      <c r="E39" s="62">
        <v>1996</v>
      </c>
      <c r="F39" s="69" t="s">
        <v>59</v>
      </c>
      <c r="G39" s="67" t="s">
        <v>10</v>
      </c>
      <c r="H39" s="67" t="s">
        <v>10</v>
      </c>
      <c r="I39" s="77">
        <v>0.010358796296296295</v>
      </c>
      <c r="J39" s="84">
        <v>9</v>
      </c>
    </row>
    <row r="40" spans="1:10" ht="12.75">
      <c r="A40" s="61">
        <v>10</v>
      </c>
      <c r="B40" s="62">
        <v>540</v>
      </c>
      <c r="C40" s="67" t="s">
        <v>279</v>
      </c>
      <c r="D40" s="67" t="s">
        <v>192</v>
      </c>
      <c r="E40" s="62">
        <v>1995</v>
      </c>
      <c r="F40" s="69" t="s">
        <v>59</v>
      </c>
      <c r="G40" s="67" t="s">
        <v>10</v>
      </c>
      <c r="H40" s="67" t="s">
        <v>10</v>
      </c>
      <c r="I40" s="77">
        <v>0.01087962962962963</v>
      </c>
      <c r="J40" s="84">
        <v>8</v>
      </c>
    </row>
    <row r="41" spans="1:10" ht="12.75">
      <c r="A41" s="82">
        <v>11</v>
      </c>
      <c r="B41" s="63">
        <v>542</v>
      </c>
      <c r="C41" s="71" t="s">
        <v>267</v>
      </c>
      <c r="D41" s="71" t="s">
        <v>9</v>
      </c>
      <c r="E41" s="63">
        <v>1996</v>
      </c>
      <c r="F41" s="72" t="s">
        <v>59</v>
      </c>
      <c r="G41" s="71" t="s">
        <v>10</v>
      </c>
      <c r="H41" s="71" t="s">
        <v>10</v>
      </c>
      <c r="I41" s="78">
        <v>0.01091435185185185</v>
      </c>
      <c r="J41" s="85">
        <v>7</v>
      </c>
    </row>
    <row r="42" ht="12.75">
      <c r="J42" s="80"/>
    </row>
    <row r="43" ht="12.75">
      <c r="A43" s="4" t="s">
        <v>138</v>
      </c>
    </row>
    <row r="44" spans="1:10" ht="12.75">
      <c r="A44" s="7" t="s">
        <v>0</v>
      </c>
      <c r="B44" s="7" t="s">
        <v>1</v>
      </c>
      <c r="C44" s="7" t="s">
        <v>6</v>
      </c>
      <c r="D44" s="7" t="s">
        <v>7</v>
      </c>
      <c r="E44" s="7" t="s">
        <v>2</v>
      </c>
      <c r="F44" s="22" t="s">
        <v>5</v>
      </c>
      <c r="G44" s="7" t="s">
        <v>3</v>
      </c>
      <c r="H44" s="7" t="s">
        <v>4</v>
      </c>
      <c r="I44" s="44" t="s">
        <v>8</v>
      </c>
      <c r="J44" s="17" t="s">
        <v>32</v>
      </c>
    </row>
    <row r="45" spans="1:10" ht="12.75">
      <c r="A45" s="61">
        <v>1</v>
      </c>
      <c r="B45" s="11">
        <v>211</v>
      </c>
      <c r="C45" s="12" t="s">
        <v>47</v>
      </c>
      <c r="D45" s="12" t="s">
        <v>76</v>
      </c>
      <c r="E45" s="11">
        <v>1993</v>
      </c>
      <c r="F45" s="23" t="s">
        <v>48</v>
      </c>
      <c r="G45" s="12" t="s">
        <v>49</v>
      </c>
      <c r="H45" s="12" t="s">
        <v>50</v>
      </c>
      <c r="I45" s="77">
        <v>0.00769675925925926</v>
      </c>
      <c r="J45" s="84">
        <v>20</v>
      </c>
    </row>
    <row r="46" spans="1:10" ht="12.75">
      <c r="A46" s="61">
        <v>2</v>
      </c>
      <c r="B46" s="11">
        <v>284</v>
      </c>
      <c r="C46" s="107" t="s">
        <v>270</v>
      </c>
      <c r="D46" s="107" t="s">
        <v>271</v>
      </c>
      <c r="E46" s="11">
        <v>1994</v>
      </c>
      <c r="F46" s="91" t="s">
        <v>262</v>
      </c>
      <c r="G46" s="107" t="s">
        <v>10</v>
      </c>
      <c r="H46" s="107" t="s">
        <v>10</v>
      </c>
      <c r="I46" s="77">
        <v>0.008159722222222223</v>
      </c>
      <c r="J46" s="84">
        <v>17</v>
      </c>
    </row>
    <row r="47" spans="1:10" ht="12.75">
      <c r="A47" s="61">
        <v>3</v>
      </c>
      <c r="B47" s="62">
        <v>275</v>
      </c>
      <c r="C47" s="67" t="s">
        <v>268</v>
      </c>
      <c r="D47" s="67" t="s">
        <v>269</v>
      </c>
      <c r="E47" s="62">
        <v>1994</v>
      </c>
      <c r="F47" s="69" t="s">
        <v>262</v>
      </c>
      <c r="G47" s="67" t="s">
        <v>10</v>
      </c>
      <c r="H47" s="67" t="s">
        <v>10</v>
      </c>
      <c r="I47" s="77">
        <v>0.00829861111111111</v>
      </c>
      <c r="J47" s="84">
        <v>15</v>
      </c>
    </row>
    <row r="48" spans="1:10" ht="12.75">
      <c r="A48" s="61">
        <v>4</v>
      </c>
      <c r="B48" s="11">
        <v>280</v>
      </c>
      <c r="C48" s="107" t="s">
        <v>270</v>
      </c>
      <c r="D48" s="107" t="s">
        <v>272</v>
      </c>
      <c r="E48" s="11">
        <v>1994</v>
      </c>
      <c r="F48" s="91" t="s">
        <v>262</v>
      </c>
      <c r="G48" s="107" t="s">
        <v>10</v>
      </c>
      <c r="H48" s="107" t="s">
        <v>10</v>
      </c>
      <c r="I48" s="77">
        <v>0.009166666666666667</v>
      </c>
      <c r="J48" s="84">
        <v>14</v>
      </c>
    </row>
    <row r="49" spans="1:10" ht="12.75">
      <c r="A49" s="61">
        <v>5</v>
      </c>
      <c r="B49" s="6">
        <v>244</v>
      </c>
      <c r="C49" s="3" t="s">
        <v>247</v>
      </c>
      <c r="D49" s="3" t="s">
        <v>61</v>
      </c>
      <c r="E49" s="6">
        <v>1994</v>
      </c>
      <c r="F49" s="3" t="s">
        <v>246</v>
      </c>
      <c r="G49" s="3" t="s">
        <v>10</v>
      </c>
      <c r="H49" s="3" t="s">
        <v>10</v>
      </c>
      <c r="I49" s="77">
        <v>0.010694444444444444</v>
      </c>
      <c r="J49" s="84">
        <v>13</v>
      </c>
    </row>
    <row r="50" spans="1:10" ht="12.75">
      <c r="A50" s="61">
        <v>6</v>
      </c>
      <c r="B50" s="11">
        <v>241</v>
      </c>
      <c r="C50" s="107" t="s">
        <v>255</v>
      </c>
      <c r="D50" s="107" t="s">
        <v>256</v>
      </c>
      <c r="E50" s="11">
        <v>1994</v>
      </c>
      <c r="F50" s="91" t="s">
        <v>246</v>
      </c>
      <c r="G50" s="107" t="s">
        <v>10</v>
      </c>
      <c r="H50" s="107" t="s">
        <v>10</v>
      </c>
      <c r="I50" s="77">
        <v>0.011076388888888887</v>
      </c>
      <c r="J50" s="84">
        <v>12</v>
      </c>
    </row>
    <row r="51" spans="1:10" ht="12.75">
      <c r="A51" s="61">
        <v>7</v>
      </c>
      <c r="B51" s="11">
        <v>242</v>
      </c>
      <c r="C51" s="12" t="s">
        <v>248</v>
      </c>
      <c r="D51" s="12" t="s">
        <v>51</v>
      </c>
      <c r="E51" s="11">
        <v>1993</v>
      </c>
      <c r="F51" s="23" t="s">
        <v>246</v>
      </c>
      <c r="G51" s="12" t="s">
        <v>10</v>
      </c>
      <c r="H51" s="12" t="s">
        <v>10</v>
      </c>
      <c r="I51" s="77">
        <v>0.011111111111111112</v>
      </c>
      <c r="J51" s="84">
        <v>11</v>
      </c>
    </row>
    <row r="52" spans="1:10" ht="12.75">
      <c r="A52" s="82"/>
      <c r="B52" s="14">
        <v>217</v>
      </c>
      <c r="C52" s="15" t="s">
        <v>250</v>
      </c>
      <c r="D52" s="15" t="s">
        <v>51</v>
      </c>
      <c r="E52" s="14">
        <v>1994</v>
      </c>
      <c r="F52" s="24" t="s">
        <v>246</v>
      </c>
      <c r="G52" s="15" t="s">
        <v>10</v>
      </c>
      <c r="H52" s="15" t="s">
        <v>10</v>
      </c>
      <c r="I52" s="78" t="s">
        <v>300</v>
      </c>
      <c r="J52" s="85"/>
    </row>
    <row r="54" ht="12.75">
      <c r="A54" s="4" t="s">
        <v>139</v>
      </c>
    </row>
    <row r="55" spans="1:10" ht="12.75">
      <c r="A55" s="7" t="s">
        <v>0</v>
      </c>
      <c r="B55" s="7" t="s">
        <v>1</v>
      </c>
      <c r="C55" s="7" t="s">
        <v>6</v>
      </c>
      <c r="D55" s="7" t="s">
        <v>7</v>
      </c>
      <c r="E55" s="7" t="s">
        <v>2</v>
      </c>
      <c r="F55" s="22" t="s">
        <v>5</v>
      </c>
      <c r="G55" s="7" t="s">
        <v>3</v>
      </c>
      <c r="H55" s="7" t="s">
        <v>4</v>
      </c>
      <c r="I55" s="44" t="s">
        <v>8</v>
      </c>
      <c r="J55" s="17" t="s">
        <v>32</v>
      </c>
    </row>
    <row r="56" spans="1:10" ht="12.75">
      <c r="A56" s="8">
        <v>1</v>
      </c>
      <c r="B56" s="9">
        <v>233</v>
      </c>
      <c r="C56" s="108" t="s">
        <v>275</v>
      </c>
      <c r="D56" s="108" t="s">
        <v>276</v>
      </c>
      <c r="E56" s="9">
        <v>1991</v>
      </c>
      <c r="F56" s="109" t="s">
        <v>262</v>
      </c>
      <c r="G56" s="108" t="s">
        <v>10</v>
      </c>
      <c r="H56" s="108" t="s">
        <v>10</v>
      </c>
      <c r="I56" s="77">
        <v>0.008171296296296296</v>
      </c>
      <c r="J56" s="104">
        <v>20</v>
      </c>
    </row>
    <row r="57" spans="1:10" ht="12.75">
      <c r="A57" s="10">
        <v>2</v>
      </c>
      <c r="B57" s="11">
        <v>231</v>
      </c>
      <c r="C57" s="107" t="s">
        <v>77</v>
      </c>
      <c r="D57" s="107" t="s">
        <v>78</v>
      </c>
      <c r="E57" s="11">
        <v>1992</v>
      </c>
      <c r="F57" s="91" t="s">
        <v>246</v>
      </c>
      <c r="G57" s="107" t="s">
        <v>10</v>
      </c>
      <c r="H57" s="107" t="s">
        <v>10</v>
      </c>
      <c r="I57" s="77">
        <v>0.009143518518518518</v>
      </c>
      <c r="J57" s="42">
        <v>17</v>
      </c>
    </row>
    <row r="58" spans="1:10" ht="12.75">
      <c r="A58" s="10">
        <v>3</v>
      </c>
      <c r="B58" s="11">
        <v>232</v>
      </c>
      <c r="C58" s="107" t="s">
        <v>254</v>
      </c>
      <c r="D58" s="107" t="s">
        <v>202</v>
      </c>
      <c r="E58" s="11">
        <v>1992</v>
      </c>
      <c r="F58" s="91" t="s">
        <v>246</v>
      </c>
      <c r="G58" s="107" t="s">
        <v>10</v>
      </c>
      <c r="H58" s="107" t="s">
        <v>10</v>
      </c>
      <c r="I58" s="77">
        <v>0.009710648148148147</v>
      </c>
      <c r="J58" s="42">
        <v>15</v>
      </c>
    </row>
    <row r="59" spans="1:10" ht="12.75">
      <c r="A59" s="61">
        <v>4</v>
      </c>
      <c r="B59" s="11">
        <v>239</v>
      </c>
      <c r="C59" s="12" t="s">
        <v>252</v>
      </c>
      <c r="D59" s="12" t="s">
        <v>253</v>
      </c>
      <c r="E59" s="11">
        <v>1992</v>
      </c>
      <c r="F59" s="23" t="s">
        <v>246</v>
      </c>
      <c r="G59" s="12" t="s">
        <v>10</v>
      </c>
      <c r="H59" s="12" t="s">
        <v>10</v>
      </c>
      <c r="I59" s="77">
        <v>0.010011574074074074</v>
      </c>
      <c r="J59" s="84">
        <v>14</v>
      </c>
    </row>
    <row r="60" spans="1:10" ht="12.75">
      <c r="A60" s="13"/>
      <c r="B60" s="63">
        <v>240</v>
      </c>
      <c r="C60" s="71" t="s">
        <v>278</v>
      </c>
      <c r="D60" s="71" t="s">
        <v>251</v>
      </c>
      <c r="E60" s="63">
        <v>1992</v>
      </c>
      <c r="F60" s="72" t="s">
        <v>246</v>
      </c>
      <c r="G60" s="71" t="s">
        <v>10</v>
      </c>
      <c r="H60" s="71" t="s">
        <v>10</v>
      </c>
      <c r="I60" s="78" t="s">
        <v>135</v>
      </c>
      <c r="J60" s="43"/>
    </row>
    <row r="62" spans="1:10" ht="12.75">
      <c r="A62" s="4" t="s">
        <v>140</v>
      </c>
      <c r="I62" s="16"/>
      <c r="J62" s="3"/>
    </row>
    <row r="63" spans="1:10" ht="12.75">
      <c r="A63" s="41" t="s">
        <v>0</v>
      </c>
      <c r="B63" s="7" t="s">
        <v>1</v>
      </c>
      <c r="C63" s="7" t="s">
        <v>6</v>
      </c>
      <c r="D63" s="7" t="s">
        <v>7</v>
      </c>
      <c r="E63" s="7" t="s">
        <v>2</v>
      </c>
      <c r="F63" s="22" t="s">
        <v>5</v>
      </c>
      <c r="G63" s="7" t="s">
        <v>3</v>
      </c>
      <c r="H63" s="7" t="s">
        <v>4</v>
      </c>
      <c r="I63" s="17" t="s">
        <v>8</v>
      </c>
      <c r="J63" s="17" t="s">
        <v>32</v>
      </c>
    </row>
    <row r="64" spans="1:10" ht="12.75">
      <c r="A64" s="8">
        <v>1</v>
      </c>
      <c r="B64" s="11">
        <v>1146</v>
      </c>
      <c r="C64" s="3" t="s">
        <v>288</v>
      </c>
      <c r="D64" s="3" t="s">
        <v>41</v>
      </c>
      <c r="E64" s="6">
        <v>1999</v>
      </c>
      <c r="F64" s="92" t="s">
        <v>262</v>
      </c>
      <c r="G64" s="3" t="s">
        <v>10</v>
      </c>
      <c r="H64" s="3" t="s">
        <v>10</v>
      </c>
      <c r="I64" s="77">
        <v>0.008611111111111111</v>
      </c>
      <c r="J64" s="84">
        <v>20</v>
      </c>
    </row>
    <row r="65" spans="1:10" ht="12.75">
      <c r="A65" s="10">
        <v>2</v>
      </c>
      <c r="B65" s="11">
        <v>1160</v>
      </c>
      <c r="C65" s="12" t="s">
        <v>301</v>
      </c>
      <c r="D65" s="12" t="s">
        <v>302</v>
      </c>
      <c r="E65" s="11">
        <v>1997</v>
      </c>
      <c r="F65" s="23" t="s">
        <v>303</v>
      </c>
      <c r="G65" s="12" t="s">
        <v>10</v>
      </c>
      <c r="H65" s="12" t="s">
        <v>10</v>
      </c>
      <c r="I65" s="77">
        <v>0.008877314814814815</v>
      </c>
      <c r="J65" s="84">
        <v>17</v>
      </c>
    </row>
    <row r="66" spans="1:10" ht="12.75">
      <c r="A66" s="10">
        <v>3</v>
      </c>
      <c r="B66" s="11">
        <v>1145</v>
      </c>
      <c r="C66" s="12" t="s">
        <v>58</v>
      </c>
      <c r="D66" s="12" t="s">
        <v>88</v>
      </c>
      <c r="E66" s="11">
        <v>1998</v>
      </c>
      <c r="F66" s="91" t="s">
        <v>262</v>
      </c>
      <c r="G66" s="12" t="s">
        <v>10</v>
      </c>
      <c r="H66" s="12" t="s">
        <v>10</v>
      </c>
      <c r="I66" s="77">
        <v>0.009467592592592592</v>
      </c>
      <c r="J66" s="84">
        <v>15</v>
      </c>
    </row>
    <row r="67" spans="1:10" ht="12.75">
      <c r="A67" s="10">
        <v>4</v>
      </c>
      <c r="B67" s="11">
        <v>1162</v>
      </c>
      <c r="C67" s="12" t="s">
        <v>305</v>
      </c>
      <c r="D67" s="12" t="s">
        <v>28</v>
      </c>
      <c r="E67" s="11">
        <v>1997</v>
      </c>
      <c r="F67" s="23" t="s">
        <v>59</v>
      </c>
      <c r="G67" s="12" t="s">
        <v>10</v>
      </c>
      <c r="H67" s="12" t="s">
        <v>10</v>
      </c>
      <c r="I67" s="86">
        <v>0.010046296296296296</v>
      </c>
      <c r="J67" s="84">
        <v>14</v>
      </c>
    </row>
    <row r="68" spans="1:10" ht="12.75">
      <c r="A68" s="10">
        <v>5</v>
      </c>
      <c r="B68" s="11">
        <v>1165</v>
      </c>
      <c r="C68" s="3" t="s">
        <v>306</v>
      </c>
      <c r="D68" s="3" t="s">
        <v>57</v>
      </c>
      <c r="E68" s="147">
        <v>2000</v>
      </c>
      <c r="F68" s="119" t="s">
        <v>59</v>
      </c>
      <c r="G68" s="3" t="s">
        <v>10</v>
      </c>
      <c r="H68" s="3" t="s">
        <v>10</v>
      </c>
      <c r="I68" s="86">
        <v>0.01068287037037037</v>
      </c>
      <c r="J68" s="84">
        <v>13</v>
      </c>
    </row>
    <row r="69" spans="1:10" ht="12.75">
      <c r="A69" s="10">
        <v>6</v>
      </c>
      <c r="B69" s="11">
        <v>1159</v>
      </c>
      <c r="C69" s="12" t="s">
        <v>119</v>
      </c>
      <c r="D69" s="12" t="s">
        <v>79</v>
      </c>
      <c r="E69" s="11">
        <v>1997</v>
      </c>
      <c r="F69" s="23" t="s">
        <v>59</v>
      </c>
      <c r="G69" s="12" t="s">
        <v>10</v>
      </c>
      <c r="H69" s="12" t="s">
        <v>10</v>
      </c>
      <c r="I69" s="77">
        <v>0.01105324074074074</v>
      </c>
      <c r="J69" s="84">
        <v>12</v>
      </c>
    </row>
    <row r="70" spans="1:10" ht="12.75">
      <c r="A70" s="13"/>
      <c r="B70" s="118">
        <v>1161</v>
      </c>
      <c r="C70" s="15" t="s">
        <v>304</v>
      </c>
      <c r="D70" s="15" t="s">
        <v>165</v>
      </c>
      <c r="E70" s="14">
        <v>1997</v>
      </c>
      <c r="F70" s="15" t="s">
        <v>303</v>
      </c>
      <c r="G70" s="15" t="s">
        <v>10</v>
      </c>
      <c r="H70" s="15" t="s">
        <v>10</v>
      </c>
      <c r="I70" s="78" t="s">
        <v>300</v>
      </c>
      <c r="J70" s="85"/>
    </row>
    <row r="71" spans="9:10" ht="12.75">
      <c r="I71" s="16"/>
      <c r="J71" s="3"/>
    </row>
    <row r="72" spans="1:10" ht="12.75">
      <c r="A72" s="4" t="s">
        <v>141</v>
      </c>
      <c r="I72" s="16"/>
      <c r="J72" s="3"/>
    </row>
    <row r="73" spans="1:10" ht="12.75">
      <c r="A73" s="41" t="s">
        <v>0</v>
      </c>
      <c r="B73" s="7" t="s">
        <v>1</v>
      </c>
      <c r="C73" s="7" t="s">
        <v>6</v>
      </c>
      <c r="D73" s="7" t="s">
        <v>7</v>
      </c>
      <c r="E73" s="7" t="s">
        <v>2</v>
      </c>
      <c r="F73" s="22" t="s">
        <v>5</v>
      </c>
      <c r="G73" s="7" t="s">
        <v>3</v>
      </c>
      <c r="H73" s="7" t="s">
        <v>4</v>
      </c>
      <c r="I73" s="17" t="s">
        <v>8</v>
      </c>
      <c r="J73" s="17" t="s">
        <v>32</v>
      </c>
    </row>
    <row r="74" spans="1:10" ht="12.75">
      <c r="A74" s="74">
        <v>1</v>
      </c>
      <c r="B74" s="11">
        <v>1118</v>
      </c>
      <c r="C74" s="12" t="s">
        <v>52</v>
      </c>
      <c r="D74" s="12" t="s">
        <v>46</v>
      </c>
      <c r="E74" s="11">
        <v>1995</v>
      </c>
      <c r="F74" s="23" t="s">
        <v>48</v>
      </c>
      <c r="G74" s="12" t="s">
        <v>49</v>
      </c>
      <c r="H74" s="12" t="s">
        <v>50</v>
      </c>
      <c r="I74" s="77">
        <v>0.00693287037037037</v>
      </c>
      <c r="J74" s="84">
        <v>20</v>
      </c>
    </row>
    <row r="75" spans="1:10" ht="12.75">
      <c r="A75" s="61">
        <v>2</v>
      </c>
      <c r="B75" s="11">
        <v>405</v>
      </c>
      <c r="C75" s="12" t="s">
        <v>307</v>
      </c>
      <c r="D75" s="12" t="s">
        <v>105</v>
      </c>
      <c r="E75" s="11">
        <v>1995</v>
      </c>
      <c r="F75" s="23" t="s">
        <v>308</v>
      </c>
      <c r="G75" s="12" t="s">
        <v>41</v>
      </c>
      <c r="H75" s="12" t="s">
        <v>309</v>
      </c>
      <c r="I75" s="77">
        <v>0.007314814814814815</v>
      </c>
      <c r="J75" s="84">
        <v>17</v>
      </c>
    </row>
    <row r="76" spans="1:10" ht="12.75">
      <c r="A76" s="61">
        <v>3</v>
      </c>
      <c r="B76" s="11">
        <v>1168</v>
      </c>
      <c r="C76" s="12" t="s">
        <v>81</v>
      </c>
      <c r="D76" s="12" t="s">
        <v>317</v>
      </c>
      <c r="E76" s="11">
        <v>1995</v>
      </c>
      <c r="F76" s="23" t="s">
        <v>59</v>
      </c>
      <c r="G76" s="12" t="s">
        <v>10</v>
      </c>
      <c r="H76" s="12" t="s">
        <v>10</v>
      </c>
      <c r="I76" s="77">
        <v>0.008263888888888888</v>
      </c>
      <c r="J76" s="84">
        <v>15</v>
      </c>
    </row>
    <row r="77" spans="1:10" ht="12.75">
      <c r="A77" s="61">
        <v>4</v>
      </c>
      <c r="B77" s="11">
        <v>1157</v>
      </c>
      <c r="C77" s="12" t="s">
        <v>312</v>
      </c>
      <c r="D77" s="12" t="s">
        <v>313</v>
      </c>
      <c r="E77" s="11">
        <v>1996</v>
      </c>
      <c r="F77" s="23" t="s">
        <v>59</v>
      </c>
      <c r="G77" s="12" t="s">
        <v>10</v>
      </c>
      <c r="H77" s="12" t="s">
        <v>10</v>
      </c>
      <c r="I77" s="77">
        <v>0.008749999999999999</v>
      </c>
      <c r="J77" s="84">
        <v>14</v>
      </c>
    </row>
    <row r="78" spans="1:10" ht="12.75">
      <c r="A78" s="61">
        <v>5</v>
      </c>
      <c r="B78" s="11">
        <v>1166</v>
      </c>
      <c r="C78" s="12" t="s">
        <v>81</v>
      </c>
      <c r="D78" s="12" t="s">
        <v>82</v>
      </c>
      <c r="E78" s="11">
        <v>1995</v>
      </c>
      <c r="F78" s="23" t="s">
        <v>59</v>
      </c>
      <c r="G78" s="12" t="s">
        <v>10</v>
      </c>
      <c r="H78" s="12" t="s">
        <v>10</v>
      </c>
      <c r="I78" s="77">
        <v>0.009039351851851852</v>
      </c>
      <c r="J78" s="84">
        <v>13</v>
      </c>
    </row>
    <row r="79" spans="1:10" ht="12.75">
      <c r="A79" s="61">
        <v>6</v>
      </c>
      <c r="B79" s="11">
        <v>1142</v>
      </c>
      <c r="C79" s="12" t="s">
        <v>114</v>
      </c>
      <c r="D79" s="107" t="s">
        <v>118</v>
      </c>
      <c r="E79" s="11">
        <v>1996</v>
      </c>
      <c r="F79" s="91" t="s">
        <v>262</v>
      </c>
      <c r="G79" s="12" t="s">
        <v>10</v>
      </c>
      <c r="H79" s="12" t="s">
        <v>10</v>
      </c>
      <c r="I79" s="77">
        <v>0.009074074074074073</v>
      </c>
      <c r="J79" s="84">
        <v>12</v>
      </c>
    </row>
    <row r="80" spans="1:10" ht="12.75">
      <c r="A80" s="61">
        <v>7</v>
      </c>
      <c r="B80" s="11">
        <v>1158</v>
      </c>
      <c r="C80" s="12" t="s">
        <v>314</v>
      </c>
      <c r="D80" s="12" t="s">
        <v>315</v>
      </c>
      <c r="E80" s="11">
        <v>1996</v>
      </c>
      <c r="F80" s="23" t="s">
        <v>59</v>
      </c>
      <c r="G80" s="12" t="s">
        <v>10</v>
      </c>
      <c r="H80" s="12" t="s">
        <v>10</v>
      </c>
      <c r="I80" s="77">
        <v>0.010034722222222221</v>
      </c>
      <c r="J80" s="84">
        <v>11</v>
      </c>
    </row>
    <row r="81" spans="1:10" ht="12.75">
      <c r="A81" s="61">
        <v>8</v>
      </c>
      <c r="B81" s="11">
        <v>1156</v>
      </c>
      <c r="C81" s="12" t="s">
        <v>311</v>
      </c>
      <c r="D81" s="12" t="s">
        <v>41</v>
      </c>
      <c r="E81" s="11">
        <v>1995</v>
      </c>
      <c r="F81" s="23" t="s">
        <v>59</v>
      </c>
      <c r="G81" s="12" t="s">
        <v>10</v>
      </c>
      <c r="H81" s="12" t="s">
        <v>10</v>
      </c>
      <c r="I81" s="77">
        <v>0.011180555555555556</v>
      </c>
      <c r="J81" s="84">
        <v>10</v>
      </c>
    </row>
    <row r="82" spans="1:10" ht="12.75">
      <c r="A82" s="10">
        <v>9</v>
      </c>
      <c r="B82" s="11">
        <v>1154</v>
      </c>
      <c r="C82" s="12" t="s">
        <v>310</v>
      </c>
      <c r="D82" s="12" t="s">
        <v>46</v>
      </c>
      <c r="E82" s="11">
        <v>1996</v>
      </c>
      <c r="F82" s="23" t="s">
        <v>59</v>
      </c>
      <c r="G82" s="12" t="s">
        <v>10</v>
      </c>
      <c r="H82" s="12" t="s">
        <v>10</v>
      </c>
      <c r="I82" s="77">
        <v>0.011388888888888888</v>
      </c>
      <c r="J82" s="84">
        <v>9</v>
      </c>
    </row>
    <row r="83" spans="1:10" ht="12.75">
      <c r="A83" s="10">
        <v>10</v>
      </c>
      <c r="B83" s="62">
        <v>1167</v>
      </c>
      <c r="C83" s="12" t="s">
        <v>316</v>
      </c>
      <c r="D83" s="12" t="s">
        <v>282</v>
      </c>
      <c r="E83" s="11">
        <v>1995</v>
      </c>
      <c r="F83" s="23" t="s">
        <v>59</v>
      </c>
      <c r="G83" s="12" t="s">
        <v>10</v>
      </c>
      <c r="H83" s="12" t="s">
        <v>10</v>
      </c>
      <c r="I83" s="77">
        <v>0.011469907407407408</v>
      </c>
      <c r="J83" s="84">
        <v>8</v>
      </c>
    </row>
    <row r="84" spans="1:10" ht="12.75">
      <c r="A84" s="13"/>
      <c r="B84" s="14">
        <v>1143</v>
      </c>
      <c r="C84" s="15" t="s">
        <v>117</v>
      </c>
      <c r="D84" s="15" t="s">
        <v>24</v>
      </c>
      <c r="E84" s="14">
        <v>1996</v>
      </c>
      <c r="F84" s="120" t="s">
        <v>262</v>
      </c>
      <c r="G84" s="15" t="s">
        <v>10</v>
      </c>
      <c r="H84" s="15" t="s">
        <v>10</v>
      </c>
      <c r="I84" s="78" t="s">
        <v>131</v>
      </c>
      <c r="J84" s="85"/>
    </row>
    <row r="85" ht="12.75">
      <c r="J85" s="3"/>
    </row>
    <row r="86" spans="1:10" ht="12.75">
      <c r="A86" s="4" t="s">
        <v>142</v>
      </c>
      <c r="J86" s="3"/>
    </row>
    <row r="87" spans="1:10" ht="12.75">
      <c r="A87" s="7" t="s">
        <v>0</v>
      </c>
      <c r="B87" s="7" t="s">
        <v>1</v>
      </c>
      <c r="C87" s="7" t="s">
        <v>6</v>
      </c>
      <c r="D87" s="7" t="s">
        <v>7</v>
      </c>
      <c r="E87" s="7" t="s">
        <v>2</v>
      </c>
      <c r="F87" s="22" t="s">
        <v>5</v>
      </c>
      <c r="G87" s="7" t="s">
        <v>3</v>
      </c>
      <c r="H87" s="7" t="s">
        <v>4</v>
      </c>
      <c r="I87" s="44" t="s">
        <v>8</v>
      </c>
      <c r="J87" s="17" t="s">
        <v>32</v>
      </c>
    </row>
    <row r="88" spans="1:10" ht="12.75">
      <c r="A88" s="61">
        <v>1</v>
      </c>
      <c r="B88" s="62">
        <v>1119</v>
      </c>
      <c r="C88" s="67" t="s">
        <v>53</v>
      </c>
      <c r="D88" s="67" t="s">
        <v>24</v>
      </c>
      <c r="E88" s="62">
        <v>1994</v>
      </c>
      <c r="F88" s="69" t="s">
        <v>75</v>
      </c>
      <c r="G88" s="67" t="s">
        <v>49</v>
      </c>
      <c r="H88" s="67" t="s">
        <v>50</v>
      </c>
      <c r="I88" s="77">
        <v>0.0067476851851851856</v>
      </c>
      <c r="J88" s="84">
        <v>20</v>
      </c>
    </row>
    <row r="89" spans="1:10" ht="12.75">
      <c r="A89" s="61">
        <v>2</v>
      </c>
      <c r="B89" s="62">
        <v>406</v>
      </c>
      <c r="C89" s="67" t="s">
        <v>285</v>
      </c>
      <c r="D89" s="67" t="s">
        <v>57</v>
      </c>
      <c r="E89" s="62">
        <v>1994</v>
      </c>
      <c r="F89" s="111" t="s">
        <v>286</v>
      </c>
      <c r="G89" s="79" t="s">
        <v>10</v>
      </c>
      <c r="H89" s="79" t="s">
        <v>10</v>
      </c>
      <c r="I89" s="77">
        <v>0.006840277777777778</v>
      </c>
      <c r="J89" s="84">
        <v>17</v>
      </c>
    </row>
    <row r="90" spans="1:10" ht="12.75">
      <c r="A90" s="61">
        <v>3</v>
      </c>
      <c r="B90" s="11">
        <v>1169</v>
      </c>
      <c r="C90" s="107" t="s">
        <v>86</v>
      </c>
      <c r="D90" s="107" t="s">
        <v>46</v>
      </c>
      <c r="E90" s="11">
        <v>1993</v>
      </c>
      <c r="F90" s="91" t="s">
        <v>59</v>
      </c>
      <c r="G90" s="107" t="s">
        <v>10</v>
      </c>
      <c r="H90" s="107" t="s">
        <v>10</v>
      </c>
      <c r="I90" s="77">
        <v>0.007268518518518519</v>
      </c>
      <c r="J90" s="84">
        <v>15</v>
      </c>
    </row>
    <row r="91" spans="1:10" ht="12.75">
      <c r="A91" s="61">
        <v>4</v>
      </c>
      <c r="B91" s="11">
        <v>1173</v>
      </c>
      <c r="C91" s="107" t="s">
        <v>292</v>
      </c>
      <c r="D91" s="107" t="s">
        <v>45</v>
      </c>
      <c r="E91" s="11">
        <v>1993</v>
      </c>
      <c r="F91" s="91" t="s">
        <v>262</v>
      </c>
      <c r="G91" s="107" t="s">
        <v>10</v>
      </c>
      <c r="H91" s="107" t="s">
        <v>10</v>
      </c>
      <c r="I91" s="77">
        <v>0.007303240740740741</v>
      </c>
      <c r="J91" s="84">
        <v>14</v>
      </c>
    </row>
    <row r="92" spans="1:10" ht="12.75">
      <c r="A92" s="61">
        <v>5</v>
      </c>
      <c r="B92" s="11">
        <v>1553</v>
      </c>
      <c r="C92" s="107" t="s">
        <v>293</v>
      </c>
      <c r="D92" s="107" t="s">
        <v>46</v>
      </c>
      <c r="E92" s="11">
        <v>1993</v>
      </c>
      <c r="F92" s="91" t="s">
        <v>294</v>
      </c>
      <c r="G92" s="107" t="s">
        <v>10</v>
      </c>
      <c r="H92" s="107" t="s">
        <v>10</v>
      </c>
      <c r="I92" s="77">
        <v>0.007349537037037037</v>
      </c>
      <c r="J92" s="84">
        <v>13</v>
      </c>
    </row>
    <row r="93" spans="1:10" ht="12.75">
      <c r="A93" s="61">
        <v>6</v>
      </c>
      <c r="B93" s="11">
        <v>1141</v>
      </c>
      <c r="C93" s="107" t="s">
        <v>115</v>
      </c>
      <c r="D93" s="107" t="s">
        <v>44</v>
      </c>
      <c r="E93" s="11">
        <v>1994</v>
      </c>
      <c r="F93" s="91" t="s">
        <v>262</v>
      </c>
      <c r="G93" s="107" t="s">
        <v>10</v>
      </c>
      <c r="H93" s="107" t="s">
        <v>10</v>
      </c>
      <c r="I93" s="77">
        <v>0.007442129629629629</v>
      </c>
      <c r="J93" s="84">
        <v>12</v>
      </c>
    </row>
    <row r="94" spans="1:10" ht="12.75">
      <c r="A94" s="61">
        <v>7</v>
      </c>
      <c r="B94" s="11">
        <v>1147</v>
      </c>
      <c r="C94" s="107" t="s">
        <v>290</v>
      </c>
      <c r="D94" s="107" t="s">
        <v>227</v>
      </c>
      <c r="E94" s="11">
        <v>1994</v>
      </c>
      <c r="F94" s="91" t="s">
        <v>262</v>
      </c>
      <c r="G94" s="107" t="s">
        <v>10</v>
      </c>
      <c r="H94" s="107" t="s">
        <v>10</v>
      </c>
      <c r="I94" s="77">
        <v>0.007569444444444445</v>
      </c>
      <c r="J94" s="84">
        <v>11</v>
      </c>
    </row>
    <row r="95" spans="1:10" ht="12.75">
      <c r="A95" s="61">
        <v>8</v>
      </c>
      <c r="B95" s="11">
        <v>1148</v>
      </c>
      <c r="C95" s="107" t="s">
        <v>80</v>
      </c>
      <c r="D95" s="107" t="s">
        <v>295</v>
      </c>
      <c r="E95" s="11">
        <v>1994</v>
      </c>
      <c r="F95" s="91" t="s">
        <v>59</v>
      </c>
      <c r="G95" s="107" t="s">
        <v>10</v>
      </c>
      <c r="H95" s="107" t="s">
        <v>10</v>
      </c>
      <c r="I95" s="77">
        <v>0.007581018518518518</v>
      </c>
      <c r="J95" s="84">
        <v>10</v>
      </c>
    </row>
    <row r="96" spans="1:10" ht="12.75">
      <c r="A96" s="61">
        <v>9</v>
      </c>
      <c r="B96" s="11">
        <v>1144</v>
      </c>
      <c r="C96" s="107" t="s">
        <v>289</v>
      </c>
      <c r="D96" s="107" t="s">
        <v>108</v>
      </c>
      <c r="E96" s="11">
        <v>1994</v>
      </c>
      <c r="F96" s="91" t="s">
        <v>262</v>
      </c>
      <c r="G96" s="107" t="s">
        <v>10</v>
      </c>
      <c r="H96" s="107" t="s">
        <v>10</v>
      </c>
      <c r="I96" s="77">
        <v>0.007604166666666666</v>
      </c>
      <c r="J96" s="84">
        <v>9</v>
      </c>
    </row>
    <row r="97" spans="1:10" ht="12.75">
      <c r="A97" s="61">
        <v>10</v>
      </c>
      <c r="B97" s="11">
        <v>1172</v>
      </c>
      <c r="C97" s="107" t="s">
        <v>291</v>
      </c>
      <c r="D97" s="107" t="s">
        <v>88</v>
      </c>
      <c r="E97" s="11">
        <v>1993</v>
      </c>
      <c r="F97" s="91" t="s">
        <v>262</v>
      </c>
      <c r="G97" s="107" t="s">
        <v>10</v>
      </c>
      <c r="H97" s="107" t="s">
        <v>10</v>
      </c>
      <c r="I97" s="77">
        <v>0.008159722222222223</v>
      </c>
      <c r="J97" s="84">
        <v>8</v>
      </c>
    </row>
    <row r="98" spans="1:10" ht="12.75">
      <c r="A98" s="61">
        <v>11</v>
      </c>
      <c r="B98" s="11">
        <v>1150</v>
      </c>
      <c r="C98" s="107" t="s">
        <v>298</v>
      </c>
      <c r="D98" s="107" t="s">
        <v>28</v>
      </c>
      <c r="E98" s="11">
        <v>1994</v>
      </c>
      <c r="F98" s="91" t="s">
        <v>246</v>
      </c>
      <c r="G98" s="107" t="s">
        <v>10</v>
      </c>
      <c r="H98" s="107" t="s">
        <v>10</v>
      </c>
      <c r="I98" s="77">
        <v>0.00818287037037037</v>
      </c>
      <c r="J98" s="84">
        <v>7</v>
      </c>
    </row>
    <row r="99" spans="1:10" ht="12.75">
      <c r="A99" s="61">
        <v>12</v>
      </c>
      <c r="B99" s="11">
        <v>1139</v>
      </c>
      <c r="C99" s="107" t="s">
        <v>288</v>
      </c>
      <c r="D99" s="107" t="s">
        <v>57</v>
      </c>
      <c r="E99" s="11">
        <v>1994</v>
      </c>
      <c r="F99" s="91" t="s">
        <v>262</v>
      </c>
      <c r="G99" s="107" t="s">
        <v>10</v>
      </c>
      <c r="H99" s="107" t="s">
        <v>10</v>
      </c>
      <c r="I99" s="77">
        <v>0.00829861111111111</v>
      </c>
      <c r="J99" s="84">
        <v>6</v>
      </c>
    </row>
    <row r="100" spans="1:10" ht="12.75">
      <c r="A100" s="61">
        <v>13</v>
      </c>
      <c r="B100" s="11">
        <v>1149</v>
      </c>
      <c r="C100" s="107" t="s">
        <v>296</v>
      </c>
      <c r="D100" s="107" t="s">
        <v>297</v>
      </c>
      <c r="E100" s="11">
        <v>1994</v>
      </c>
      <c r="F100" s="91" t="s">
        <v>59</v>
      </c>
      <c r="G100" s="107" t="s">
        <v>10</v>
      </c>
      <c r="H100" s="107" t="s">
        <v>10</v>
      </c>
      <c r="I100" s="77">
        <v>0.008333333333333333</v>
      </c>
      <c r="J100" s="84">
        <v>5</v>
      </c>
    </row>
    <row r="101" spans="1:10" ht="12.75">
      <c r="A101" s="82">
        <v>14</v>
      </c>
      <c r="B101" s="14">
        <v>1140</v>
      </c>
      <c r="C101" s="124" t="s">
        <v>114</v>
      </c>
      <c r="D101" s="124" t="s">
        <v>26</v>
      </c>
      <c r="E101" s="14">
        <v>1994</v>
      </c>
      <c r="F101" s="120" t="s">
        <v>262</v>
      </c>
      <c r="G101" s="124" t="s">
        <v>10</v>
      </c>
      <c r="H101" s="124" t="s">
        <v>10</v>
      </c>
      <c r="I101" s="78">
        <v>0.008946759259259258</v>
      </c>
      <c r="J101" s="85">
        <v>4</v>
      </c>
    </row>
    <row r="102" ht="12.75">
      <c r="J102" s="3"/>
    </row>
    <row r="103" spans="1:10" ht="12.75">
      <c r="A103" s="4" t="s">
        <v>143</v>
      </c>
      <c r="J103" s="3"/>
    </row>
    <row r="104" spans="1:10" ht="12.75">
      <c r="A104" s="7" t="s">
        <v>0</v>
      </c>
      <c r="B104" s="7" t="s">
        <v>1</v>
      </c>
      <c r="C104" s="7" t="s">
        <v>6</v>
      </c>
      <c r="D104" s="7" t="s">
        <v>7</v>
      </c>
      <c r="E104" s="7" t="s">
        <v>2</v>
      </c>
      <c r="F104" s="22" t="s">
        <v>5</v>
      </c>
      <c r="G104" s="7" t="s">
        <v>3</v>
      </c>
      <c r="H104" s="7" t="s">
        <v>4</v>
      </c>
      <c r="I104" s="44" t="s">
        <v>8</v>
      </c>
      <c r="J104" s="17" t="s">
        <v>32</v>
      </c>
    </row>
    <row r="105" spans="1:10" ht="12.75">
      <c r="A105" s="61">
        <v>1</v>
      </c>
      <c r="B105" s="62">
        <v>403</v>
      </c>
      <c r="C105" s="79" t="s">
        <v>58</v>
      </c>
      <c r="D105" s="79" t="s">
        <v>287</v>
      </c>
      <c r="E105" s="62">
        <v>1992</v>
      </c>
      <c r="F105" s="111" t="s">
        <v>286</v>
      </c>
      <c r="G105" s="79" t="s">
        <v>10</v>
      </c>
      <c r="H105" s="79" t="s">
        <v>10</v>
      </c>
      <c r="I105" s="77">
        <v>0.006608796296296297</v>
      </c>
      <c r="J105" s="84">
        <v>20</v>
      </c>
    </row>
    <row r="106" spans="1:10" ht="12.75">
      <c r="A106" s="61">
        <v>2</v>
      </c>
      <c r="B106" s="62">
        <v>1170</v>
      </c>
      <c r="C106" s="67" t="s">
        <v>86</v>
      </c>
      <c r="D106" s="67" t="s">
        <v>38</v>
      </c>
      <c r="E106" s="62">
        <v>1991</v>
      </c>
      <c r="F106" s="69" t="s">
        <v>59</v>
      </c>
      <c r="G106" s="67" t="s">
        <v>10</v>
      </c>
      <c r="H106" s="67" t="s">
        <v>10</v>
      </c>
      <c r="I106" s="77">
        <v>0.00662037037037037</v>
      </c>
      <c r="J106" s="84">
        <v>17</v>
      </c>
    </row>
    <row r="107" spans="1:10" ht="12.75">
      <c r="A107" s="61">
        <v>3</v>
      </c>
      <c r="B107" s="62">
        <v>1545</v>
      </c>
      <c r="C107" s="67" t="s">
        <v>323</v>
      </c>
      <c r="D107" s="67" t="s">
        <v>324</v>
      </c>
      <c r="E107" s="62">
        <v>1992</v>
      </c>
      <c r="F107" s="69" t="s">
        <v>249</v>
      </c>
      <c r="G107" s="67" t="s">
        <v>13</v>
      </c>
      <c r="H107" s="67" t="s">
        <v>14</v>
      </c>
      <c r="I107" s="77">
        <v>0.0066550925925925935</v>
      </c>
      <c r="J107" s="84">
        <v>15</v>
      </c>
    </row>
    <row r="108" spans="1:10" ht="12.75">
      <c r="A108" s="61">
        <v>4</v>
      </c>
      <c r="B108" s="62">
        <v>1171</v>
      </c>
      <c r="C108" s="67" t="s">
        <v>322</v>
      </c>
      <c r="D108" s="67" t="s">
        <v>45</v>
      </c>
      <c r="E108" s="62">
        <v>1991</v>
      </c>
      <c r="F108" s="69" t="s">
        <v>59</v>
      </c>
      <c r="G108" s="67" t="s">
        <v>10</v>
      </c>
      <c r="H108" s="67" t="s">
        <v>10</v>
      </c>
      <c r="I108" s="77">
        <v>0.007025462962962963</v>
      </c>
      <c r="J108" s="84">
        <v>14</v>
      </c>
    </row>
    <row r="109" spans="1:10" ht="12.75">
      <c r="A109" s="61">
        <v>5</v>
      </c>
      <c r="B109" s="62">
        <v>1164</v>
      </c>
      <c r="C109" s="67" t="s">
        <v>85</v>
      </c>
      <c r="D109" s="67" t="s">
        <v>27</v>
      </c>
      <c r="E109" s="62">
        <v>1991</v>
      </c>
      <c r="F109" s="69" t="s">
        <v>59</v>
      </c>
      <c r="G109" s="67" t="s">
        <v>10</v>
      </c>
      <c r="H109" s="67" t="s">
        <v>10</v>
      </c>
      <c r="I109" s="77">
        <v>0.008078703703703704</v>
      </c>
      <c r="J109" s="84">
        <v>13</v>
      </c>
    </row>
    <row r="110" spans="1:10" ht="12.75">
      <c r="A110" s="82">
        <v>6</v>
      </c>
      <c r="B110" s="63">
        <v>1163</v>
      </c>
      <c r="C110" s="71" t="s">
        <v>325</v>
      </c>
      <c r="D110" s="71" t="s">
        <v>45</v>
      </c>
      <c r="E110" s="63">
        <v>1992</v>
      </c>
      <c r="F110" s="72" t="s">
        <v>262</v>
      </c>
      <c r="G110" s="71" t="s">
        <v>10</v>
      </c>
      <c r="H110" s="71" t="s">
        <v>10</v>
      </c>
      <c r="I110" s="78">
        <v>0.008217592592592594</v>
      </c>
      <c r="J110" s="85">
        <v>12</v>
      </c>
    </row>
    <row r="111" ht="12.75">
      <c r="J111" s="3"/>
    </row>
    <row r="112" ht="12.75">
      <c r="F112" s="152" t="s">
        <v>19</v>
      </c>
    </row>
    <row r="113" ht="12.75">
      <c r="F113" s="146" t="s">
        <v>20</v>
      </c>
    </row>
    <row r="114" spans="6:10" ht="12.75">
      <c r="F114" s="153"/>
      <c r="I114" s="3"/>
      <c r="J114" s="26" t="s">
        <v>21</v>
      </c>
    </row>
    <row r="115" spans="6:10" ht="12.75">
      <c r="F115" s="152" t="s">
        <v>22</v>
      </c>
      <c r="I115" s="3"/>
      <c r="J115" s="113"/>
    </row>
    <row r="116" spans="6:10" ht="12.75">
      <c r="F116" s="146" t="s">
        <v>23</v>
      </c>
      <c r="I116" s="3"/>
      <c r="J116" s="113"/>
    </row>
    <row r="117" spans="6:10" ht="12.75">
      <c r="F117" s="150"/>
      <c r="H117" s="26"/>
      <c r="I117" s="3"/>
      <c r="J117" s="26" t="s">
        <v>42</v>
      </c>
    </row>
  </sheetData>
  <sheetProtection/>
  <mergeCells count="4">
    <mergeCell ref="A1:J1"/>
    <mergeCell ref="A2:J2"/>
    <mergeCell ref="A3:J3"/>
    <mergeCell ref="A5:J5"/>
  </mergeCells>
  <printOptions horizontalCentered="1"/>
  <pageMargins left="0.1968503937007874" right="0.1968503937007874" top="0.5905511811023623" bottom="0.5905511811023623" header="0.3937007874015748" footer="0.5118110236220472"/>
  <pageSetup fitToHeight="2" horizontalDpi="600" verticalDpi="600" orientation="portrait" paperSize="9" scale="85" r:id="rId1"/>
  <headerFooter alignWithMargins="0">
    <oddHeader>&amp;R&amp;"Tahoma,Полужирный"&amp;8Страница &amp;P из &amp;N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115" zoomScaleSheetLayoutView="115" zoomScalePageLayoutView="0" workbookViewId="0" topLeftCell="A1">
      <selection activeCell="A1" sqref="A1:I1"/>
    </sheetView>
  </sheetViews>
  <sheetFormatPr defaultColWidth="9.140625" defaultRowHeight="12.75"/>
  <cols>
    <col min="1" max="1" width="7.140625" style="6" customWidth="1"/>
    <col min="2" max="2" width="5.7109375" style="6" customWidth="1"/>
    <col min="3" max="3" width="14.28125" style="3" customWidth="1"/>
    <col min="4" max="4" width="12.8515625" style="3" customWidth="1"/>
    <col min="5" max="5" width="5.57421875" style="6" customWidth="1"/>
    <col min="6" max="6" width="18.57421875" style="21" customWidth="1"/>
    <col min="7" max="7" width="14.28125" style="3" customWidth="1"/>
    <col min="8" max="8" width="10.57421875" style="3" bestFit="1" customWidth="1"/>
    <col min="9" max="9" width="9.00390625" style="113" customWidth="1"/>
    <col min="10" max="16384" width="9.140625" style="3" customWidth="1"/>
  </cols>
  <sheetData>
    <row r="1" spans="1:12" ht="36" customHeight="1">
      <c r="A1" s="188" t="s">
        <v>133</v>
      </c>
      <c r="B1" s="188"/>
      <c r="C1" s="188"/>
      <c r="D1" s="188"/>
      <c r="E1" s="188"/>
      <c r="F1" s="188"/>
      <c r="G1" s="188"/>
      <c r="H1" s="188"/>
      <c r="I1" s="188"/>
      <c r="J1" s="94"/>
      <c r="K1" s="94"/>
      <c r="L1" s="94"/>
    </row>
    <row r="2" spans="1:9" s="19" customFormat="1" ht="75.75" customHeight="1">
      <c r="A2" s="189" t="s">
        <v>386</v>
      </c>
      <c r="B2" s="189"/>
      <c r="C2" s="189"/>
      <c r="D2" s="189"/>
      <c r="E2" s="189"/>
      <c r="F2" s="189"/>
      <c r="G2" s="189"/>
      <c r="H2" s="189"/>
      <c r="I2" s="189"/>
    </row>
    <row r="3" spans="1:12" s="2" customFormat="1" ht="12.75">
      <c r="A3" s="190" t="s">
        <v>381</v>
      </c>
      <c r="B3" s="190"/>
      <c r="C3" s="190"/>
      <c r="D3" s="190"/>
      <c r="E3" s="190"/>
      <c r="F3" s="190"/>
      <c r="G3" s="190"/>
      <c r="H3" s="190"/>
      <c r="I3" s="190"/>
      <c r="J3" s="1"/>
      <c r="K3" s="1"/>
      <c r="L3" s="1"/>
    </row>
    <row r="4" spans="1:9" s="2" customFormat="1" ht="12.75">
      <c r="A4" s="1"/>
      <c r="B4" s="1"/>
      <c r="C4" s="1"/>
      <c r="D4" s="1"/>
      <c r="E4" s="1"/>
      <c r="F4" s="20"/>
      <c r="G4" s="1"/>
      <c r="H4" s="1"/>
      <c r="I4" s="112"/>
    </row>
    <row r="5" spans="1:9" s="18" customFormat="1" ht="12.75">
      <c r="A5" s="191" t="s">
        <v>387</v>
      </c>
      <c r="B5" s="191"/>
      <c r="C5" s="191"/>
      <c r="D5" s="191"/>
      <c r="E5" s="191"/>
      <c r="F5" s="191"/>
      <c r="G5" s="191"/>
      <c r="H5" s="191"/>
      <c r="I5" s="191"/>
    </row>
    <row r="7" ht="12.75">
      <c r="A7" s="4" t="s">
        <v>388</v>
      </c>
    </row>
    <row r="8" spans="1:9" ht="12.75">
      <c r="A8" s="7" t="s">
        <v>0</v>
      </c>
      <c r="B8" s="7" t="s">
        <v>1</v>
      </c>
      <c r="C8" s="7" t="s">
        <v>6</v>
      </c>
      <c r="D8" s="7" t="s">
        <v>7</v>
      </c>
      <c r="E8" s="7" t="s">
        <v>2</v>
      </c>
      <c r="F8" s="22" t="s">
        <v>5</v>
      </c>
      <c r="G8" s="7" t="s">
        <v>3</v>
      </c>
      <c r="H8" s="7" t="s">
        <v>446</v>
      </c>
      <c r="I8" s="17" t="s">
        <v>8</v>
      </c>
    </row>
    <row r="9" spans="1:9" ht="16.5" customHeight="1">
      <c r="A9" s="74">
        <v>1</v>
      </c>
      <c r="B9" s="64">
        <v>226</v>
      </c>
      <c r="C9" s="65" t="s">
        <v>277</v>
      </c>
      <c r="D9" s="65" t="s">
        <v>9</v>
      </c>
      <c r="E9" s="64">
        <v>1995</v>
      </c>
      <c r="F9" s="66" t="s">
        <v>262</v>
      </c>
      <c r="G9" s="65" t="s">
        <v>10</v>
      </c>
      <c r="H9" s="64" t="s">
        <v>447</v>
      </c>
      <c r="I9" s="114">
        <v>0.007581018518518518</v>
      </c>
    </row>
    <row r="10" spans="1:9" ht="16.5" customHeight="1">
      <c r="A10" s="61">
        <v>2</v>
      </c>
      <c r="B10" s="11">
        <v>284</v>
      </c>
      <c r="C10" s="107" t="s">
        <v>270</v>
      </c>
      <c r="D10" s="107" t="s">
        <v>271</v>
      </c>
      <c r="E10" s="11">
        <v>1994</v>
      </c>
      <c r="F10" s="91" t="s">
        <v>262</v>
      </c>
      <c r="G10" s="107" t="s">
        <v>10</v>
      </c>
      <c r="H10" s="62" t="s">
        <v>447</v>
      </c>
      <c r="I10" s="116">
        <v>0.008159722222222223</v>
      </c>
    </row>
    <row r="11" spans="1:9" ht="16.5" customHeight="1">
      <c r="A11" s="61">
        <v>3</v>
      </c>
      <c r="B11" s="11">
        <v>233</v>
      </c>
      <c r="C11" s="107" t="s">
        <v>275</v>
      </c>
      <c r="D11" s="107" t="s">
        <v>276</v>
      </c>
      <c r="E11" s="11">
        <v>1991</v>
      </c>
      <c r="F11" s="91" t="s">
        <v>262</v>
      </c>
      <c r="G11" s="107" t="s">
        <v>10</v>
      </c>
      <c r="H11" s="62" t="s">
        <v>447</v>
      </c>
      <c r="I11" s="116">
        <v>0.008171296296296296</v>
      </c>
    </row>
    <row r="12" spans="1:9" ht="16.5" customHeight="1">
      <c r="A12" s="61">
        <v>4</v>
      </c>
      <c r="B12" s="62">
        <v>275</v>
      </c>
      <c r="C12" s="67" t="s">
        <v>268</v>
      </c>
      <c r="D12" s="67" t="s">
        <v>269</v>
      </c>
      <c r="E12" s="62">
        <v>1994</v>
      </c>
      <c r="F12" s="69" t="s">
        <v>262</v>
      </c>
      <c r="G12" s="67" t="s">
        <v>10</v>
      </c>
      <c r="H12" s="62" t="s">
        <v>447</v>
      </c>
      <c r="I12" s="116">
        <v>0.00829861111111111</v>
      </c>
    </row>
    <row r="13" spans="1:9" ht="16.5" customHeight="1">
      <c r="A13" s="61">
        <v>5</v>
      </c>
      <c r="B13" s="62">
        <v>256</v>
      </c>
      <c r="C13" s="67" t="s">
        <v>299</v>
      </c>
      <c r="D13" s="67" t="s">
        <v>121</v>
      </c>
      <c r="E13" s="62">
        <v>1995</v>
      </c>
      <c r="F13" s="69" t="s">
        <v>262</v>
      </c>
      <c r="G13" s="67" t="s">
        <v>10</v>
      </c>
      <c r="H13" s="62" t="s">
        <v>447</v>
      </c>
      <c r="I13" s="116">
        <v>0.008645833333333333</v>
      </c>
    </row>
    <row r="14" spans="1:9" ht="16.5" customHeight="1">
      <c r="A14" s="61">
        <v>6</v>
      </c>
      <c r="B14" s="11">
        <v>262</v>
      </c>
      <c r="C14" s="107" t="s">
        <v>274</v>
      </c>
      <c r="D14" s="107" t="s">
        <v>343</v>
      </c>
      <c r="E14" s="11">
        <v>1998</v>
      </c>
      <c r="F14" s="91" t="s">
        <v>262</v>
      </c>
      <c r="G14" s="107" t="s">
        <v>10</v>
      </c>
      <c r="H14" s="62" t="s">
        <v>448</v>
      </c>
      <c r="I14" s="116">
        <v>0.008784722222222223</v>
      </c>
    </row>
    <row r="15" spans="1:9" ht="16.5" customHeight="1">
      <c r="A15" s="61">
        <v>7</v>
      </c>
      <c r="B15" s="11">
        <v>231</v>
      </c>
      <c r="C15" s="107" t="s">
        <v>77</v>
      </c>
      <c r="D15" s="107" t="s">
        <v>78</v>
      </c>
      <c r="E15" s="11">
        <v>1992</v>
      </c>
      <c r="F15" s="91" t="s">
        <v>246</v>
      </c>
      <c r="G15" s="107" t="s">
        <v>10</v>
      </c>
      <c r="H15" s="62" t="s">
        <v>448</v>
      </c>
      <c r="I15" s="116">
        <v>0.009143518518518518</v>
      </c>
    </row>
    <row r="16" spans="1:9" ht="16.5" customHeight="1">
      <c r="A16" s="61">
        <v>8</v>
      </c>
      <c r="B16" s="11">
        <v>280</v>
      </c>
      <c r="C16" s="107" t="s">
        <v>270</v>
      </c>
      <c r="D16" s="107" t="s">
        <v>272</v>
      </c>
      <c r="E16" s="11">
        <v>1994</v>
      </c>
      <c r="F16" s="91" t="s">
        <v>262</v>
      </c>
      <c r="G16" s="107" t="s">
        <v>10</v>
      </c>
      <c r="H16" s="62" t="s">
        <v>448</v>
      </c>
      <c r="I16" s="116">
        <v>0.009166666666666667</v>
      </c>
    </row>
    <row r="17" spans="1:9" ht="16.5" customHeight="1">
      <c r="A17" s="61">
        <v>9</v>
      </c>
      <c r="B17" s="62">
        <v>229</v>
      </c>
      <c r="C17" s="67" t="s">
        <v>72</v>
      </c>
      <c r="D17" s="67" t="s">
        <v>51</v>
      </c>
      <c r="E17" s="62">
        <v>1996</v>
      </c>
      <c r="F17" s="69" t="s">
        <v>246</v>
      </c>
      <c r="G17" s="67" t="s">
        <v>10</v>
      </c>
      <c r="H17" s="62" t="s">
        <v>448</v>
      </c>
      <c r="I17" s="116">
        <v>0.009247685185185185</v>
      </c>
    </row>
    <row r="18" spans="1:9" ht="16.5" customHeight="1">
      <c r="A18" s="61">
        <v>10</v>
      </c>
      <c r="B18" s="62">
        <v>404</v>
      </c>
      <c r="C18" s="67" t="s">
        <v>244</v>
      </c>
      <c r="D18" s="67" t="s">
        <v>18</v>
      </c>
      <c r="E18" s="62">
        <v>1996</v>
      </c>
      <c r="F18" s="69" t="s">
        <v>245</v>
      </c>
      <c r="G18" s="67" t="s">
        <v>10</v>
      </c>
      <c r="H18" s="62" t="s">
        <v>448</v>
      </c>
      <c r="I18" s="116">
        <v>0.009340277777777777</v>
      </c>
    </row>
    <row r="19" spans="1:9" ht="16.5" customHeight="1">
      <c r="A19" s="61">
        <v>11</v>
      </c>
      <c r="B19" s="62">
        <v>260</v>
      </c>
      <c r="C19" s="67" t="s">
        <v>123</v>
      </c>
      <c r="D19" s="67" t="s">
        <v>76</v>
      </c>
      <c r="E19" s="62">
        <v>1996</v>
      </c>
      <c r="F19" s="69" t="s">
        <v>262</v>
      </c>
      <c r="G19" s="67" t="s">
        <v>10</v>
      </c>
      <c r="H19" s="62" t="s">
        <v>448</v>
      </c>
      <c r="I19" s="116">
        <v>0.009421296296296296</v>
      </c>
    </row>
    <row r="20" spans="1:9" ht="16.5" customHeight="1">
      <c r="A20" s="61">
        <v>12</v>
      </c>
      <c r="B20" s="11">
        <v>232</v>
      </c>
      <c r="C20" s="107" t="s">
        <v>254</v>
      </c>
      <c r="D20" s="107" t="s">
        <v>202</v>
      </c>
      <c r="E20" s="11">
        <v>1992</v>
      </c>
      <c r="F20" s="91" t="s">
        <v>246</v>
      </c>
      <c r="G20" s="107" t="s">
        <v>10</v>
      </c>
      <c r="H20" s="62" t="s">
        <v>448</v>
      </c>
      <c r="I20" s="116">
        <v>0.009710648148148147</v>
      </c>
    </row>
    <row r="21" spans="1:9" ht="16.5" customHeight="1">
      <c r="A21" s="61">
        <v>13</v>
      </c>
      <c r="B21" s="11">
        <v>239</v>
      </c>
      <c r="C21" s="12" t="s">
        <v>252</v>
      </c>
      <c r="D21" s="12" t="s">
        <v>253</v>
      </c>
      <c r="E21" s="11">
        <v>1992</v>
      </c>
      <c r="F21" s="23" t="s">
        <v>246</v>
      </c>
      <c r="G21" s="12" t="s">
        <v>10</v>
      </c>
      <c r="H21" s="12"/>
      <c r="I21" s="116">
        <v>0.010011574074074074</v>
      </c>
    </row>
    <row r="22" spans="1:9" ht="16.5" customHeight="1">
      <c r="A22" s="61">
        <v>14</v>
      </c>
      <c r="B22" s="11">
        <v>228</v>
      </c>
      <c r="C22" s="107" t="s">
        <v>257</v>
      </c>
      <c r="D22" s="107" t="s">
        <v>202</v>
      </c>
      <c r="E22" s="11">
        <v>1998</v>
      </c>
      <c r="F22" s="91" t="s">
        <v>246</v>
      </c>
      <c r="G22" s="107" t="s">
        <v>10</v>
      </c>
      <c r="H22" s="107"/>
      <c r="I22" s="116">
        <v>0.010023148148148147</v>
      </c>
    </row>
    <row r="23" spans="1:9" ht="16.5" customHeight="1">
      <c r="A23" s="61">
        <v>15</v>
      </c>
      <c r="B23" s="62">
        <v>541</v>
      </c>
      <c r="C23" s="67" t="s">
        <v>265</v>
      </c>
      <c r="D23" s="67" t="s">
        <v>266</v>
      </c>
      <c r="E23" s="62">
        <v>1995</v>
      </c>
      <c r="F23" s="69" t="s">
        <v>59</v>
      </c>
      <c r="G23" s="67" t="s">
        <v>10</v>
      </c>
      <c r="H23" s="67"/>
      <c r="I23" s="116">
        <v>0.010115740740740741</v>
      </c>
    </row>
    <row r="24" spans="1:9" ht="16.5" customHeight="1">
      <c r="A24" s="61">
        <v>16</v>
      </c>
      <c r="B24" s="62">
        <v>224</v>
      </c>
      <c r="C24" s="67" t="s">
        <v>83</v>
      </c>
      <c r="D24" s="67" t="s">
        <v>18</v>
      </c>
      <c r="E24" s="62">
        <v>1996</v>
      </c>
      <c r="F24" s="69" t="s">
        <v>59</v>
      </c>
      <c r="G24" s="67" t="s">
        <v>10</v>
      </c>
      <c r="H24" s="67"/>
      <c r="I24" s="116">
        <v>0.010358796296296295</v>
      </c>
    </row>
    <row r="25" spans="1:9" ht="16.5" customHeight="1">
      <c r="A25" s="61">
        <v>17</v>
      </c>
      <c r="B25" s="11">
        <v>269</v>
      </c>
      <c r="C25" s="110" t="s">
        <v>273</v>
      </c>
      <c r="D25" s="110" t="s">
        <v>62</v>
      </c>
      <c r="E25" s="38">
        <v>1997</v>
      </c>
      <c r="F25" s="69" t="s">
        <v>262</v>
      </c>
      <c r="G25" s="67" t="s">
        <v>10</v>
      </c>
      <c r="H25" s="67"/>
      <c r="I25" s="116">
        <v>0.010601851851851854</v>
      </c>
    </row>
    <row r="26" spans="1:9" ht="16.5" customHeight="1">
      <c r="A26" s="61">
        <v>18</v>
      </c>
      <c r="B26" s="11">
        <v>244</v>
      </c>
      <c r="C26" s="12" t="s">
        <v>247</v>
      </c>
      <c r="D26" s="12" t="s">
        <v>61</v>
      </c>
      <c r="E26" s="11">
        <v>1994</v>
      </c>
      <c r="F26" s="12" t="s">
        <v>246</v>
      </c>
      <c r="G26" s="12" t="s">
        <v>10</v>
      </c>
      <c r="H26" s="12"/>
      <c r="I26" s="116">
        <v>0.010694444444444444</v>
      </c>
    </row>
    <row r="27" spans="1:9" ht="16.5" customHeight="1">
      <c r="A27" s="61">
        <v>19</v>
      </c>
      <c r="B27" s="62">
        <v>540</v>
      </c>
      <c r="C27" s="67" t="s">
        <v>279</v>
      </c>
      <c r="D27" s="67" t="s">
        <v>192</v>
      </c>
      <c r="E27" s="62">
        <v>1995</v>
      </c>
      <c r="F27" s="69" t="s">
        <v>59</v>
      </c>
      <c r="G27" s="67" t="s">
        <v>10</v>
      </c>
      <c r="H27" s="67"/>
      <c r="I27" s="116">
        <v>0.01087962962962963</v>
      </c>
    </row>
    <row r="28" spans="1:9" ht="16.5" customHeight="1">
      <c r="A28" s="61">
        <v>20</v>
      </c>
      <c r="B28" s="62">
        <v>542</v>
      </c>
      <c r="C28" s="67" t="s">
        <v>267</v>
      </c>
      <c r="D28" s="67" t="s">
        <v>9</v>
      </c>
      <c r="E28" s="62">
        <v>1996</v>
      </c>
      <c r="F28" s="69" t="s">
        <v>59</v>
      </c>
      <c r="G28" s="67" t="s">
        <v>10</v>
      </c>
      <c r="H28" s="67"/>
      <c r="I28" s="116">
        <v>0.01091435185185185</v>
      </c>
    </row>
    <row r="29" spans="1:9" ht="16.5" customHeight="1">
      <c r="A29" s="61">
        <v>21</v>
      </c>
      <c r="B29" s="11">
        <v>261</v>
      </c>
      <c r="C29" s="107" t="s">
        <v>122</v>
      </c>
      <c r="D29" s="107" t="s">
        <v>18</v>
      </c>
      <c r="E29" s="11">
        <v>1998</v>
      </c>
      <c r="F29" s="91" t="s">
        <v>262</v>
      </c>
      <c r="G29" s="107" t="s">
        <v>10</v>
      </c>
      <c r="H29" s="107"/>
      <c r="I29" s="116">
        <v>0.011064814814814814</v>
      </c>
    </row>
    <row r="30" spans="1:9" ht="16.5" customHeight="1">
      <c r="A30" s="61">
        <v>22</v>
      </c>
      <c r="B30" s="11">
        <v>241</v>
      </c>
      <c r="C30" s="107" t="s">
        <v>255</v>
      </c>
      <c r="D30" s="107" t="s">
        <v>256</v>
      </c>
      <c r="E30" s="11">
        <v>1994</v>
      </c>
      <c r="F30" s="91" t="s">
        <v>246</v>
      </c>
      <c r="G30" s="107" t="s">
        <v>10</v>
      </c>
      <c r="H30" s="107"/>
      <c r="I30" s="116">
        <v>0.011076388888888887</v>
      </c>
    </row>
    <row r="31" spans="1:9" ht="16.5" customHeight="1">
      <c r="A31" s="61">
        <v>23</v>
      </c>
      <c r="B31" s="11">
        <v>242</v>
      </c>
      <c r="C31" s="12" t="s">
        <v>248</v>
      </c>
      <c r="D31" s="12" t="s">
        <v>51</v>
      </c>
      <c r="E31" s="11">
        <v>1993</v>
      </c>
      <c r="F31" s="23" t="s">
        <v>246</v>
      </c>
      <c r="G31" s="12" t="s">
        <v>10</v>
      </c>
      <c r="H31" s="12"/>
      <c r="I31" s="116">
        <v>0.011111111111111112</v>
      </c>
    </row>
    <row r="32" spans="1:9" ht="16.5" customHeight="1">
      <c r="A32" s="61">
        <v>24</v>
      </c>
      <c r="B32" s="11">
        <v>227</v>
      </c>
      <c r="C32" s="12" t="s">
        <v>73</v>
      </c>
      <c r="D32" s="12" t="s">
        <v>9</v>
      </c>
      <c r="E32" s="11">
        <v>1997</v>
      </c>
      <c r="F32" s="12" t="s">
        <v>246</v>
      </c>
      <c r="G32" s="12" t="s">
        <v>10</v>
      </c>
      <c r="H32" s="12"/>
      <c r="I32" s="116">
        <v>0.011689814814814814</v>
      </c>
    </row>
    <row r="33" spans="1:9" ht="16.5" customHeight="1">
      <c r="A33" s="10"/>
      <c r="B33" s="62">
        <v>240</v>
      </c>
      <c r="C33" s="67" t="s">
        <v>278</v>
      </c>
      <c r="D33" s="67" t="s">
        <v>251</v>
      </c>
      <c r="E33" s="62">
        <v>1992</v>
      </c>
      <c r="F33" s="69" t="s">
        <v>246</v>
      </c>
      <c r="G33" s="67" t="s">
        <v>10</v>
      </c>
      <c r="H33" s="67"/>
      <c r="I33" s="116" t="s">
        <v>135</v>
      </c>
    </row>
    <row r="34" spans="1:9" ht="16.5" customHeight="1">
      <c r="A34" s="61"/>
      <c r="B34" s="11">
        <v>212</v>
      </c>
      <c r="C34" s="12" t="s">
        <v>201</v>
      </c>
      <c r="D34" s="12" t="s">
        <v>9</v>
      </c>
      <c r="E34" s="11">
        <v>1996</v>
      </c>
      <c r="F34" s="12" t="s">
        <v>246</v>
      </c>
      <c r="G34" s="12" t="s">
        <v>10</v>
      </c>
      <c r="H34" s="12"/>
      <c r="I34" s="116" t="s">
        <v>300</v>
      </c>
    </row>
    <row r="35" spans="1:9" ht="16.5" customHeight="1">
      <c r="A35" s="13"/>
      <c r="B35" s="14">
        <v>217</v>
      </c>
      <c r="C35" s="15" t="s">
        <v>250</v>
      </c>
      <c r="D35" s="15" t="s">
        <v>51</v>
      </c>
      <c r="E35" s="14">
        <v>1994</v>
      </c>
      <c r="F35" s="24" t="s">
        <v>246</v>
      </c>
      <c r="G35" s="15" t="s">
        <v>10</v>
      </c>
      <c r="H35" s="15"/>
      <c r="I35" s="115" t="s">
        <v>300</v>
      </c>
    </row>
    <row r="37" spans="1:9" ht="12.75">
      <c r="A37" s="4" t="s">
        <v>140</v>
      </c>
      <c r="I37" s="16"/>
    </row>
    <row r="38" spans="1:9" ht="12.75">
      <c r="A38" s="41" t="s">
        <v>0</v>
      </c>
      <c r="B38" s="7" t="s">
        <v>1</v>
      </c>
      <c r="C38" s="7" t="s">
        <v>6</v>
      </c>
      <c r="D38" s="7" t="s">
        <v>7</v>
      </c>
      <c r="E38" s="7" t="s">
        <v>2</v>
      </c>
      <c r="F38" s="22" t="s">
        <v>5</v>
      </c>
      <c r="G38" s="7" t="s">
        <v>3</v>
      </c>
      <c r="H38" s="7" t="s">
        <v>446</v>
      </c>
      <c r="I38" s="17" t="s">
        <v>8</v>
      </c>
    </row>
    <row r="39" spans="1:9" ht="16.5" customHeight="1">
      <c r="A39" s="74">
        <v>1</v>
      </c>
      <c r="B39" s="64">
        <v>403</v>
      </c>
      <c r="C39" s="106" t="s">
        <v>58</v>
      </c>
      <c r="D39" s="106" t="s">
        <v>287</v>
      </c>
      <c r="E39" s="64">
        <v>1992</v>
      </c>
      <c r="F39" s="151" t="s">
        <v>286</v>
      </c>
      <c r="G39" s="106" t="s">
        <v>10</v>
      </c>
      <c r="H39" s="64" t="s">
        <v>447</v>
      </c>
      <c r="I39" s="114">
        <v>0.006608796296296297</v>
      </c>
    </row>
    <row r="40" spans="1:9" ht="16.5" customHeight="1">
      <c r="A40" s="61">
        <v>2</v>
      </c>
      <c r="B40" s="62">
        <v>1170</v>
      </c>
      <c r="C40" s="67" t="s">
        <v>86</v>
      </c>
      <c r="D40" s="67" t="s">
        <v>38</v>
      </c>
      <c r="E40" s="62">
        <v>1991</v>
      </c>
      <c r="F40" s="69" t="s">
        <v>59</v>
      </c>
      <c r="G40" s="67" t="s">
        <v>10</v>
      </c>
      <c r="H40" s="62" t="s">
        <v>447</v>
      </c>
      <c r="I40" s="116">
        <v>0.00662037037037037</v>
      </c>
    </row>
    <row r="41" spans="1:9" ht="16.5" customHeight="1">
      <c r="A41" s="61">
        <v>3</v>
      </c>
      <c r="B41" s="62">
        <v>406</v>
      </c>
      <c r="C41" s="67" t="s">
        <v>285</v>
      </c>
      <c r="D41" s="67" t="s">
        <v>57</v>
      </c>
      <c r="E41" s="62">
        <v>1994</v>
      </c>
      <c r="F41" s="111" t="s">
        <v>286</v>
      </c>
      <c r="G41" s="79" t="s">
        <v>10</v>
      </c>
      <c r="H41" s="62" t="s">
        <v>447</v>
      </c>
      <c r="I41" s="116">
        <v>0.006840277777777778</v>
      </c>
    </row>
    <row r="42" spans="1:9" ht="16.5" customHeight="1">
      <c r="A42" s="61">
        <v>4</v>
      </c>
      <c r="B42" s="62">
        <v>1171</v>
      </c>
      <c r="C42" s="67" t="s">
        <v>322</v>
      </c>
      <c r="D42" s="67" t="s">
        <v>45</v>
      </c>
      <c r="E42" s="62">
        <v>1991</v>
      </c>
      <c r="F42" s="69" t="s">
        <v>59</v>
      </c>
      <c r="G42" s="67" t="s">
        <v>10</v>
      </c>
      <c r="H42" s="62" t="s">
        <v>447</v>
      </c>
      <c r="I42" s="116">
        <v>0.007025462962962963</v>
      </c>
    </row>
    <row r="43" spans="1:9" ht="16.5" customHeight="1">
      <c r="A43" s="61">
        <v>5</v>
      </c>
      <c r="B43" s="11">
        <v>1169</v>
      </c>
      <c r="C43" s="107" t="s">
        <v>86</v>
      </c>
      <c r="D43" s="107" t="s">
        <v>46</v>
      </c>
      <c r="E43" s="11">
        <v>1993</v>
      </c>
      <c r="F43" s="91" t="s">
        <v>59</v>
      </c>
      <c r="G43" s="107" t="s">
        <v>10</v>
      </c>
      <c r="H43" s="62" t="s">
        <v>447</v>
      </c>
      <c r="I43" s="116">
        <v>0.007268518518518519</v>
      </c>
    </row>
    <row r="44" spans="1:9" ht="16.5" customHeight="1">
      <c r="A44" s="61">
        <v>6</v>
      </c>
      <c r="B44" s="11">
        <v>1173</v>
      </c>
      <c r="C44" s="107" t="s">
        <v>292</v>
      </c>
      <c r="D44" s="107" t="s">
        <v>45</v>
      </c>
      <c r="E44" s="11">
        <v>1993</v>
      </c>
      <c r="F44" s="91" t="s">
        <v>262</v>
      </c>
      <c r="G44" s="107" t="s">
        <v>10</v>
      </c>
      <c r="H44" s="62" t="s">
        <v>448</v>
      </c>
      <c r="I44" s="116">
        <v>0.007303240740740741</v>
      </c>
    </row>
    <row r="45" spans="1:9" ht="16.5" customHeight="1">
      <c r="A45" s="61">
        <v>7</v>
      </c>
      <c r="B45" s="11">
        <v>1553</v>
      </c>
      <c r="C45" s="107" t="s">
        <v>293</v>
      </c>
      <c r="D45" s="107" t="s">
        <v>46</v>
      </c>
      <c r="E45" s="11">
        <v>1993</v>
      </c>
      <c r="F45" s="91" t="s">
        <v>294</v>
      </c>
      <c r="G45" s="107" t="s">
        <v>10</v>
      </c>
      <c r="H45" s="62" t="s">
        <v>448</v>
      </c>
      <c r="I45" s="116">
        <v>0.007349537037037037</v>
      </c>
    </row>
    <row r="46" spans="1:9" ht="16.5" customHeight="1">
      <c r="A46" s="61">
        <v>8</v>
      </c>
      <c r="B46" s="11">
        <v>1141</v>
      </c>
      <c r="C46" s="107" t="s">
        <v>115</v>
      </c>
      <c r="D46" s="107" t="s">
        <v>44</v>
      </c>
      <c r="E46" s="11">
        <v>1994</v>
      </c>
      <c r="F46" s="91" t="s">
        <v>262</v>
      </c>
      <c r="G46" s="107" t="s">
        <v>10</v>
      </c>
      <c r="H46" s="62" t="s">
        <v>448</v>
      </c>
      <c r="I46" s="116">
        <v>0.007442129629629629</v>
      </c>
    </row>
    <row r="47" spans="1:9" ht="16.5" customHeight="1">
      <c r="A47" s="61">
        <v>9</v>
      </c>
      <c r="B47" s="11">
        <v>1147</v>
      </c>
      <c r="C47" s="107" t="s">
        <v>290</v>
      </c>
      <c r="D47" s="107" t="s">
        <v>227</v>
      </c>
      <c r="E47" s="11">
        <v>1994</v>
      </c>
      <c r="F47" s="91" t="s">
        <v>262</v>
      </c>
      <c r="G47" s="107" t="s">
        <v>10</v>
      </c>
      <c r="H47" s="62" t="s">
        <v>448</v>
      </c>
      <c r="I47" s="116">
        <v>0.007569444444444445</v>
      </c>
    </row>
    <row r="48" spans="1:9" ht="16.5" customHeight="1">
      <c r="A48" s="61">
        <v>10</v>
      </c>
      <c r="B48" s="11">
        <v>1148</v>
      </c>
      <c r="C48" s="107" t="s">
        <v>80</v>
      </c>
      <c r="D48" s="107" t="s">
        <v>295</v>
      </c>
      <c r="E48" s="11">
        <v>1994</v>
      </c>
      <c r="F48" s="91" t="s">
        <v>59</v>
      </c>
      <c r="G48" s="107" t="s">
        <v>10</v>
      </c>
      <c r="H48" s="62" t="s">
        <v>448</v>
      </c>
      <c r="I48" s="116">
        <v>0.007581018518518518</v>
      </c>
    </row>
    <row r="49" spans="1:9" ht="16.5" customHeight="1">
      <c r="A49" s="61">
        <v>11</v>
      </c>
      <c r="B49" s="11">
        <v>1144</v>
      </c>
      <c r="C49" s="107" t="s">
        <v>289</v>
      </c>
      <c r="D49" s="107" t="s">
        <v>108</v>
      </c>
      <c r="E49" s="11">
        <v>1994</v>
      </c>
      <c r="F49" s="91" t="s">
        <v>262</v>
      </c>
      <c r="G49" s="107" t="s">
        <v>10</v>
      </c>
      <c r="H49" s="62" t="s">
        <v>448</v>
      </c>
      <c r="I49" s="116">
        <v>0.007604166666666666</v>
      </c>
    </row>
    <row r="50" spans="1:9" ht="16.5" customHeight="1">
      <c r="A50" s="61">
        <v>12</v>
      </c>
      <c r="B50" s="62">
        <v>1164</v>
      </c>
      <c r="C50" s="67" t="s">
        <v>85</v>
      </c>
      <c r="D50" s="67" t="s">
        <v>27</v>
      </c>
      <c r="E50" s="62">
        <v>1991</v>
      </c>
      <c r="F50" s="69" t="s">
        <v>59</v>
      </c>
      <c r="G50" s="67" t="s">
        <v>10</v>
      </c>
      <c r="H50" s="62" t="s">
        <v>448</v>
      </c>
      <c r="I50" s="116">
        <v>0.008078703703703704</v>
      </c>
    </row>
    <row r="51" spans="1:9" ht="16.5" customHeight="1">
      <c r="A51" s="61">
        <v>13</v>
      </c>
      <c r="B51" s="11">
        <v>1172</v>
      </c>
      <c r="C51" s="107" t="s">
        <v>291</v>
      </c>
      <c r="D51" s="107" t="s">
        <v>88</v>
      </c>
      <c r="E51" s="11">
        <v>1993</v>
      </c>
      <c r="F51" s="91" t="s">
        <v>262</v>
      </c>
      <c r="G51" s="107" t="s">
        <v>10</v>
      </c>
      <c r="H51" s="107"/>
      <c r="I51" s="116">
        <v>0.008159722222222223</v>
      </c>
    </row>
    <row r="52" spans="1:9" ht="16.5" customHeight="1">
      <c r="A52" s="61">
        <v>14</v>
      </c>
      <c r="B52" s="11">
        <v>1150</v>
      </c>
      <c r="C52" s="107" t="s">
        <v>298</v>
      </c>
      <c r="D52" s="107" t="s">
        <v>28</v>
      </c>
      <c r="E52" s="11">
        <v>1994</v>
      </c>
      <c r="F52" s="91" t="s">
        <v>246</v>
      </c>
      <c r="G52" s="107" t="s">
        <v>10</v>
      </c>
      <c r="H52" s="107"/>
      <c r="I52" s="116">
        <v>0.00818287037037037</v>
      </c>
    </row>
    <row r="53" spans="1:9" ht="16.5" customHeight="1">
      <c r="A53" s="61">
        <v>15</v>
      </c>
      <c r="B53" s="62">
        <v>1163</v>
      </c>
      <c r="C53" s="67" t="s">
        <v>325</v>
      </c>
      <c r="D53" s="67" t="s">
        <v>45</v>
      </c>
      <c r="E53" s="62">
        <v>1992</v>
      </c>
      <c r="F53" s="69" t="s">
        <v>262</v>
      </c>
      <c r="G53" s="67" t="s">
        <v>10</v>
      </c>
      <c r="H53" s="67"/>
      <c r="I53" s="116">
        <v>0.008217592592592594</v>
      </c>
    </row>
    <row r="54" spans="1:9" ht="16.5" customHeight="1">
      <c r="A54" s="61">
        <v>16</v>
      </c>
      <c r="B54" s="11">
        <v>1168</v>
      </c>
      <c r="C54" s="12" t="s">
        <v>81</v>
      </c>
      <c r="D54" s="12" t="s">
        <v>317</v>
      </c>
      <c r="E54" s="11">
        <v>1995</v>
      </c>
      <c r="F54" s="23" t="s">
        <v>59</v>
      </c>
      <c r="G54" s="12" t="s">
        <v>10</v>
      </c>
      <c r="H54" s="12"/>
      <c r="I54" s="116">
        <v>0.008263888888888888</v>
      </c>
    </row>
    <row r="55" spans="1:9" ht="16.5" customHeight="1">
      <c r="A55" s="61">
        <v>17</v>
      </c>
      <c r="B55" s="11">
        <v>1139</v>
      </c>
      <c r="C55" s="107" t="s">
        <v>288</v>
      </c>
      <c r="D55" s="107" t="s">
        <v>57</v>
      </c>
      <c r="E55" s="11">
        <v>1994</v>
      </c>
      <c r="F55" s="91" t="s">
        <v>262</v>
      </c>
      <c r="G55" s="107" t="s">
        <v>10</v>
      </c>
      <c r="H55" s="107"/>
      <c r="I55" s="116">
        <v>0.00829861111111111</v>
      </c>
    </row>
    <row r="56" spans="1:9" ht="16.5" customHeight="1">
      <c r="A56" s="61">
        <v>18</v>
      </c>
      <c r="B56" s="11">
        <v>1149</v>
      </c>
      <c r="C56" s="107" t="s">
        <v>296</v>
      </c>
      <c r="D56" s="107" t="s">
        <v>297</v>
      </c>
      <c r="E56" s="11">
        <v>1994</v>
      </c>
      <c r="F56" s="91" t="s">
        <v>59</v>
      </c>
      <c r="G56" s="107" t="s">
        <v>10</v>
      </c>
      <c r="H56" s="107"/>
      <c r="I56" s="116">
        <v>0.008333333333333333</v>
      </c>
    </row>
    <row r="57" spans="1:9" ht="16.5" customHeight="1">
      <c r="A57" s="61">
        <v>19</v>
      </c>
      <c r="B57" s="11">
        <v>1146</v>
      </c>
      <c r="C57" s="12" t="s">
        <v>288</v>
      </c>
      <c r="D57" s="12" t="s">
        <v>41</v>
      </c>
      <c r="E57" s="11">
        <v>1999</v>
      </c>
      <c r="F57" s="107" t="s">
        <v>262</v>
      </c>
      <c r="G57" s="12" t="s">
        <v>10</v>
      </c>
      <c r="H57" s="12"/>
      <c r="I57" s="116">
        <v>0.008611111111111111</v>
      </c>
    </row>
    <row r="58" spans="1:9" ht="16.5" customHeight="1">
      <c r="A58" s="61">
        <v>20</v>
      </c>
      <c r="B58" s="11">
        <v>1157</v>
      </c>
      <c r="C58" s="12" t="s">
        <v>312</v>
      </c>
      <c r="D58" s="12" t="s">
        <v>313</v>
      </c>
      <c r="E58" s="11">
        <v>1996</v>
      </c>
      <c r="F58" s="23" t="s">
        <v>59</v>
      </c>
      <c r="G58" s="12" t="s">
        <v>10</v>
      </c>
      <c r="H58" s="12"/>
      <c r="I58" s="116">
        <v>0.008749999999999999</v>
      </c>
    </row>
    <row r="59" spans="1:9" ht="16.5" customHeight="1">
      <c r="A59" s="61">
        <v>21</v>
      </c>
      <c r="B59" s="11">
        <v>1160</v>
      </c>
      <c r="C59" s="12" t="s">
        <v>301</v>
      </c>
      <c r="D59" s="12" t="s">
        <v>302</v>
      </c>
      <c r="E59" s="11">
        <v>1997</v>
      </c>
      <c r="F59" s="23" t="s">
        <v>303</v>
      </c>
      <c r="G59" s="12" t="s">
        <v>10</v>
      </c>
      <c r="H59" s="12"/>
      <c r="I59" s="116">
        <v>0.008877314814814815</v>
      </c>
    </row>
    <row r="60" spans="1:9" ht="16.5" customHeight="1">
      <c r="A60" s="61">
        <v>22</v>
      </c>
      <c r="B60" s="11">
        <v>1140</v>
      </c>
      <c r="C60" s="107" t="s">
        <v>114</v>
      </c>
      <c r="D60" s="107" t="s">
        <v>26</v>
      </c>
      <c r="E60" s="11">
        <v>1994</v>
      </c>
      <c r="F60" s="91" t="s">
        <v>262</v>
      </c>
      <c r="G60" s="107" t="s">
        <v>10</v>
      </c>
      <c r="H60" s="107"/>
      <c r="I60" s="116">
        <v>0.008946759259259258</v>
      </c>
    </row>
    <row r="61" spans="1:9" ht="16.5" customHeight="1">
      <c r="A61" s="61">
        <v>23</v>
      </c>
      <c r="B61" s="11">
        <v>1166</v>
      </c>
      <c r="C61" s="12" t="s">
        <v>81</v>
      </c>
      <c r="D61" s="12" t="s">
        <v>82</v>
      </c>
      <c r="E61" s="11">
        <v>1995</v>
      </c>
      <c r="F61" s="23" t="s">
        <v>59</v>
      </c>
      <c r="G61" s="12" t="s">
        <v>10</v>
      </c>
      <c r="H61" s="12"/>
      <c r="I61" s="116">
        <v>0.009039351851851852</v>
      </c>
    </row>
    <row r="62" spans="1:9" ht="16.5" customHeight="1">
      <c r="A62" s="61">
        <v>24</v>
      </c>
      <c r="B62" s="11">
        <v>1142</v>
      </c>
      <c r="C62" s="12" t="s">
        <v>114</v>
      </c>
      <c r="D62" s="107" t="s">
        <v>118</v>
      </c>
      <c r="E62" s="11">
        <v>1996</v>
      </c>
      <c r="F62" s="91" t="s">
        <v>262</v>
      </c>
      <c r="G62" s="12" t="s">
        <v>10</v>
      </c>
      <c r="H62" s="12"/>
      <c r="I62" s="116">
        <v>0.009074074074074073</v>
      </c>
    </row>
    <row r="63" spans="1:9" ht="16.5" customHeight="1">
      <c r="A63" s="61">
        <v>25</v>
      </c>
      <c r="B63" s="11">
        <v>1145</v>
      </c>
      <c r="C63" s="12" t="s">
        <v>58</v>
      </c>
      <c r="D63" s="12" t="s">
        <v>88</v>
      </c>
      <c r="E63" s="11">
        <v>1998</v>
      </c>
      <c r="F63" s="91" t="s">
        <v>262</v>
      </c>
      <c r="G63" s="12" t="s">
        <v>10</v>
      </c>
      <c r="H63" s="12"/>
      <c r="I63" s="116">
        <v>0.009467592592592592</v>
      </c>
    </row>
    <row r="64" spans="1:9" ht="16.5" customHeight="1">
      <c r="A64" s="61">
        <v>26</v>
      </c>
      <c r="B64" s="11">
        <v>1158</v>
      </c>
      <c r="C64" s="12" t="s">
        <v>314</v>
      </c>
      <c r="D64" s="12" t="s">
        <v>315</v>
      </c>
      <c r="E64" s="11">
        <v>1996</v>
      </c>
      <c r="F64" s="23" t="s">
        <v>59</v>
      </c>
      <c r="G64" s="12" t="s">
        <v>10</v>
      </c>
      <c r="H64" s="12"/>
      <c r="I64" s="116">
        <v>0.010034722222222221</v>
      </c>
    </row>
    <row r="65" spans="1:9" ht="16.5" customHeight="1">
      <c r="A65" s="61">
        <v>27</v>
      </c>
      <c r="B65" s="11">
        <v>1162</v>
      </c>
      <c r="C65" s="12" t="s">
        <v>305</v>
      </c>
      <c r="D65" s="12" t="s">
        <v>28</v>
      </c>
      <c r="E65" s="11">
        <v>1997</v>
      </c>
      <c r="F65" s="23" t="s">
        <v>59</v>
      </c>
      <c r="G65" s="12" t="s">
        <v>10</v>
      </c>
      <c r="H65" s="12"/>
      <c r="I65" s="116">
        <v>0.010046296296296296</v>
      </c>
    </row>
    <row r="66" spans="1:9" ht="16.5" customHeight="1">
      <c r="A66" s="61">
        <v>28</v>
      </c>
      <c r="B66" s="11">
        <v>1165</v>
      </c>
      <c r="C66" s="12" t="s">
        <v>306</v>
      </c>
      <c r="D66" s="12" t="s">
        <v>57</v>
      </c>
      <c r="E66" s="38">
        <v>2000</v>
      </c>
      <c r="F66" s="39" t="s">
        <v>59</v>
      </c>
      <c r="G66" s="12" t="s">
        <v>10</v>
      </c>
      <c r="H66" s="12"/>
      <c r="I66" s="116">
        <v>0.01068287037037037</v>
      </c>
    </row>
    <row r="67" spans="1:9" ht="16.5" customHeight="1">
      <c r="A67" s="61">
        <v>29</v>
      </c>
      <c r="B67" s="11">
        <v>1159</v>
      </c>
      <c r="C67" s="12" t="s">
        <v>119</v>
      </c>
      <c r="D67" s="12" t="s">
        <v>79</v>
      </c>
      <c r="E67" s="11">
        <v>1997</v>
      </c>
      <c r="F67" s="23" t="s">
        <v>59</v>
      </c>
      <c r="G67" s="12" t="s">
        <v>10</v>
      </c>
      <c r="H67" s="12"/>
      <c r="I67" s="116">
        <v>0.01105324074074074</v>
      </c>
    </row>
    <row r="68" spans="1:9" ht="16.5" customHeight="1">
      <c r="A68" s="61">
        <v>30</v>
      </c>
      <c r="B68" s="11">
        <v>1156</v>
      </c>
      <c r="C68" s="12" t="s">
        <v>311</v>
      </c>
      <c r="D68" s="12" t="s">
        <v>41</v>
      </c>
      <c r="E68" s="11">
        <v>1995</v>
      </c>
      <c r="F68" s="23" t="s">
        <v>59</v>
      </c>
      <c r="G68" s="12" t="s">
        <v>10</v>
      </c>
      <c r="H68" s="12"/>
      <c r="I68" s="116">
        <v>0.011180555555555556</v>
      </c>
    </row>
    <row r="69" spans="1:9" ht="16.5" customHeight="1">
      <c r="A69" s="61">
        <v>31</v>
      </c>
      <c r="B69" s="11">
        <v>1154</v>
      </c>
      <c r="C69" s="12" t="s">
        <v>310</v>
      </c>
      <c r="D69" s="12" t="s">
        <v>46</v>
      </c>
      <c r="E69" s="11">
        <v>1996</v>
      </c>
      <c r="F69" s="23" t="s">
        <v>59</v>
      </c>
      <c r="G69" s="12" t="s">
        <v>10</v>
      </c>
      <c r="H69" s="12"/>
      <c r="I69" s="116">
        <v>0.011388888888888888</v>
      </c>
    </row>
    <row r="70" spans="1:9" ht="16.5" customHeight="1">
      <c r="A70" s="61">
        <v>32</v>
      </c>
      <c r="B70" s="62">
        <v>1167</v>
      </c>
      <c r="C70" s="12" t="s">
        <v>316</v>
      </c>
      <c r="D70" s="12" t="s">
        <v>282</v>
      </c>
      <c r="E70" s="11">
        <v>1995</v>
      </c>
      <c r="F70" s="23" t="s">
        <v>59</v>
      </c>
      <c r="G70" s="12" t="s">
        <v>10</v>
      </c>
      <c r="H70" s="12"/>
      <c r="I70" s="116">
        <v>0.011469907407407408</v>
      </c>
    </row>
    <row r="71" spans="1:9" ht="16.5" customHeight="1">
      <c r="A71" s="10"/>
      <c r="B71" s="11">
        <v>1143</v>
      </c>
      <c r="C71" s="12" t="s">
        <v>117</v>
      </c>
      <c r="D71" s="12" t="s">
        <v>24</v>
      </c>
      <c r="E71" s="11">
        <v>1996</v>
      </c>
      <c r="F71" s="91" t="s">
        <v>262</v>
      </c>
      <c r="G71" s="12" t="s">
        <v>10</v>
      </c>
      <c r="H71" s="12"/>
      <c r="I71" s="116" t="s">
        <v>131</v>
      </c>
    </row>
    <row r="72" spans="1:9" ht="16.5" customHeight="1">
      <c r="A72" s="13"/>
      <c r="B72" s="118">
        <v>1161</v>
      </c>
      <c r="C72" s="15" t="s">
        <v>304</v>
      </c>
      <c r="D72" s="15" t="s">
        <v>165</v>
      </c>
      <c r="E72" s="14">
        <v>1997</v>
      </c>
      <c r="F72" s="15" t="s">
        <v>303</v>
      </c>
      <c r="G72" s="15" t="s">
        <v>10</v>
      </c>
      <c r="H72" s="15"/>
      <c r="I72" s="115" t="s">
        <v>300</v>
      </c>
    </row>
    <row r="74" spans="1:6" ht="12.75">
      <c r="A74" s="92" t="s">
        <v>382</v>
      </c>
      <c r="F74" s="148" t="s">
        <v>378</v>
      </c>
    </row>
    <row r="75" spans="1:6" ht="12.75">
      <c r="A75" s="25"/>
      <c r="E75" s="47"/>
      <c r="F75" s="149" t="s">
        <v>20</v>
      </c>
    </row>
    <row r="76" spans="1:9" ht="12.75">
      <c r="A76" s="3"/>
      <c r="E76" s="3"/>
      <c r="F76" s="150" t="s">
        <v>384</v>
      </c>
      <c r="I76" s="26" t="s">
        <v>21</v>
      </c>
    </row>
    <row r="77" spans="1:6" ht="12.75">
      <c r="A77" s="92" t="s">
        <v>383</v>
      </c>
      <c r="E77" s="47"/>
      <c r="F77" s="148" t="s">
        <v>379</v>
      </c>
    </row>
    <row r="78" spans="1:6" ht="12.75">
      <c r="A78" s="25"/>
      <c r="E78" s="47"/>
      <c r="F78" s="149" t="s">
        <v>23</v>
      </c>
    </row>
    <row r="79" spans="1:9" ht="12.75">
      <c r="A79" s="3"/>
      <c r="E79" s="3"/>
      <c r="F79" s="150" t="s">
        <v>385</v>
      </c>
      <c r="H79" s="26"/>
      <c r="I79" s="26" t="s">
        <v>42</v>
      </c>
    </row>
  </sheetData>
  <sheetProtection/>
  <mergeCells count="4">
    <mergeCell ref="A1:I1"/>
    <mergeCell ref="A2:I2"/>
    <mergeCell ref="A3:I3"/>
    <mergeCell ref="A5:I5"/>
  </mergeCells>
  <printOptions horizontalCentered="1"/>
  <pageMargins left="0.1968503937007874" right="0.1968503937007874" top="0.5905511811023623" bottom="0.5905511811023623" header="0.3937007874015748" footer="0.5118110236220472"/>
  <pageSetup fitToHeight="2" horizontalDpi="600" verticalDpi="600" orientation="portrait" paperSize="9" scale="85" r:id="rId1"/>
  <headerFooter alignWithMargins="0">
    <oddHeader>&amp;R&amp;"Tahoma,Полужирный"&amp;8Страница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view="pageBreakPreview" zoomScaleSheetLayoutView="100" zoomScalePageLayoutView="0" workbookViewId="0" topLeftCell="A65">
      <selection activeCell="A76" sqref="A76"/>
    </sheetView>
  </sheetViews>
  <sheetFormatPr defaultColWidth="9.140625" defaultRowHeight="12.75"/>
  <cols>
    <col min="1" max="2" width="5.7109375" style="6" customWidth="1"/>
    <col min="3" max="3" width="14.28125" style="3" customWidth="1"/>
    <col min="4" max="4" width="11.28125" style="3" bestFit="1" customWidth="1"/>
    <col min="5" max="5" width="10.28125" style="6" customWidth="1"/>
    <col min="6" max="6" width="18.57421875" style="21" customWidth="1"/>
    <col min="7" max="7" width="14.28125" style="3" customWidth="1"/>
    <col min="8" max="8" width="17.57421875" style="3" customWidth="1"/>
    <col min="9" max="9" width="6.8515625" style="6" bestFit="1" customWidth="1"/>
    <col min="10" max="10" width="8.7109375" style="46" bestFit="1" customWidth="1"/>
    <col min="11" max="11" width="10.140625" style="6" hidden="1" customWidth="1"/>
    <col min="12" max="12" width="5.00390625" style="6" bestFit="1" customWidth="1"/>
    <col min="13" max="13" width="11.7109375" style="179" bestFit="1" customWidth="1"/>
    <col min="14" max="14" width="18.00390625" style="128" customWidth="1"/>
    <col min="15" max="16384" width="9.140625" style="3" customWidth="1"/>
  </cols>
  <sheetData>
    <row r="1" spans="1:14" s="29" customFormat="1" ht="36" customHeight="1">
      <c r="A1" s="188" t="s">
        <v>133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" customFormat="1" ht="92.25" customHeight="1">
      <c r="A2" s="189" t="s">
        <v>389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2" customFormat="1" ht="12.75">
      <c r="A3" s="190" t="s">
        <v>381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s="2" customFormat="1" ht="12.75">
      <c r="A4" s="1"/>
      <c r="B4" s="1"/>
      <c r="C4" s="1"/>
      <c r="D4" s="1"/>
      <c r="E4" s="1"/>
      <c r="F4" s="20"/>
      <c r="G4" s="1"/>
      <c r="H4" s="1"/>
      <c r="I4" s="1"/>
      <c r="J4" s="45"/>
      <c r="K4" s="1"/>
      <c r="L4" s="1"/>
      <c r="M4" s="178"/>
      <c r="N4" s="27"/>
    </row>
    <row r="5" spans="1:14" s="18" customFormat="1" ht="12.75">
      <c r="A5" s="191" t="s">
        <v>65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7" ht="12.75">
      <c r="A7" s="4" t="s">
        <v>34</v>
      </c>
    </row>
    <row r="8" ht="12.75" hidden="1">
      <c r="A8" s="4"/>
    </row>
    <row r="9" spans="1:14" ht="12.75">
      <c r="A9" s="7" t="s">
        <v>43</v>
      </c>
      <c r="B9" s="7" t="s">
        <v>1</v>
      </c>
      <c r="C9" s="7" t="s">
        <v>6</v>
      </c>
      <c r="D9" s="7" t="s">
        <v>7</v>
      </c>
      <c r="E9" s="7" t="s">
        <v>29</v>
      </c>
      <c r="F9" s="22" t="s">
        <v>5</v>
      </c>
      <c r="G9" s="7" t="s">
        <v>3</v>
      </c>
      <c r="H9" s="7" t="s">
        <v>4</v>
      </c>
      <c r="I9" s="7" t="s">
        <v>30</v>
      </c>
      <c r="J9" s="17" t="s">
        <v>8</v>
      </c>
      <c r="K9" s="17" t="s">
        <v>31</v>
      </c>
      <c r="L9" s="17" t="s">
        <v>32</v>
      </c>
      <c r="M9" s="129" t="s">
        <v>446</v>
      </c>
      <c r="N9" s="129" t="s">
        <v>33</v>
      </c>
    </row>
    <row r="10" spans="1:14" ht="12.75">
      <c r="A10" s="61">
        <v>1</v>
      </c>
      <c r="B10" s="62">
        <v>79</v>
      </c>
      <c r="C10" s="67" t="s">
        <v>229</v>
      </c>
      <c r="D10" s="67" t="s">
        <v>9</v>
      </c>
      <c r="E10" s="105">
        <v>1989</v>
      </c>
      <c r="F10" s="69" t="s">
        <v>230</v>
      </c>
      <c r="G10" s="67" t="s">
        <v>13</v>
      </c>
      <c r="H10" s="67" t="s">
        <v>14</v>
      </c>
      <c r="I10" s="62" t="s">
        <v>54</v>
      </c>
      <c r="J10" s="88">
        <v>0.015405092592592593</v>
      </c>
      <c r="K10" s="70"/>
      <c r="L10" s="80">
        <v>20</v>
      </c>
      <c r="M10" s="180"/>
      <c r="N10" s="127" t="s">
        <v>231</v>
      </c>
    </row>
    <row r="11" spans="1:14" ht="12.75">
      <c r="A11" s="61">
        <v>2</v>
      </c>
      <c r="B11" s="62">
        <v>89</v>
      </c>
      <c r="C11" s="67" t="s">
        <v>207</v>
      </c>
      <c r="D11" s="67" t="s">
        <v>208</v>
      </c>
      <c r="E11" s="105">
        <v>1989</v>
      </c>
      <c r="F11" s="69" t="s">
        <v>199</v>
      </c>
      <c r="G11" s="67" t="s">
        <v>204</v>
      </c>
      <c r="H11" s="67" t="s">
        <v>37</v>
      </c>
      <c r="I11" s="62"/>
      <c r="J11" s="88">
        <v>0.016249999999999997</v>
      </c>
      <c r="K11" s="70"/>
      <c r="L11" s="80">
        <v>17</v>
      </c>
      <c r="M11" s="180"/>
      <c r="N11" s="127"/>
    </row>
    <row r="12" spans="1:14" ht="24">
      <c r="A12" s="61">
        <v>3</v>
      </c>
      <c r="B12" s="62">
        <v>149</v>
      </c>
      <c r="C12" s="67" t="s">
        <v>201</v>
      </c>
      <c r="D12" s="67" t="s">
        <v>202</v>
      </c>
      <c r="E12" s="105">
        <v>1993</v>
      </c>
      <c r="F12" s="69" t="s">
        <v>449</v>
      </c>
      <c r="G12" s="67" t="s">
        <v>111</v>
      </c>
      <c r="H12" s="67" t="s">
        <v>37</v>
      </c>
      <c r="I12" s="62"/>
      <c r="J12" s="88">
        <v>0.01636574074074074</v>
      </c>
      <c r="K12" s="70"/>
      <c r="L12" s="80">
        <v>15</v>
      </c>
      <c r="M12" s="181"/>
      <c r="N12" s="126" t="s">
        <v>372</v>
      </c>
    </row>
    <row r="13" spans="1:14" ht="12.75">
      <c r="A13" s="61">
        <v>4</v>
      </c>
      <c r="B13" s="62">
        <v>355</v>
      </c>
      <c r="C13" s="67" t="s">
        <v>327</v>
      </c>
      <c r="D13" s="67" t="s">
        <v>17</v>
      </c>
      <c r="E13" s="105">
        <v>1990</v>
      </c>
      <c r="F13" s="69" t="s">
        <v>230</v>
      </c>
      <c r="G13" s="67" t="s">
        <v>13</v>
      </c>
      <c r="H13" s="67" t="s">
        <v>14</v>
      </c>
      <c r="I13" s="62" t="s">
        <v>54</v>
      </c>
      <c r="J13" s="88">
        <v>0.016620370370370372</v>
      </c>
      <c r="K13" s="70"/>
      <c r="L13" s="80">
        <v>14</v>
      </c>
      <c r="M13" s="180"/>
      <c r="N13" s="127" t="s">
        <v>328</v>
      </c>
    </row>
    <row r="14" spans="1:14" ht="24">
      <c r="A14" s="61">
        <v>5</v>
      </c>
      <c r="B14" s="62">
        <v>97</v>
      </c>
      <c r="C14" s="67" t="s">
        <v>101</v>
      </c>
      <c r="D14" s="67" t="s">
        <v>62</v>
      </c>
      <c r="E14" s="105">
        <v>1992</v>
      </c>
      <c r="F14" s="69" t="s">
        <v>449</v>
      </c>
      <c r="G14" s="67" t="s">
        <v>111</v>
      </c>
      <c r="H14" s="67" t="s">
        <v>37</v>
      </c>
      <c r="I14" s="62"/>
      <c r="J14" s="88">
        <v>0.017256944444444446</v>
      </c>
      <c r="K14" s="70"/>
      <c r="L14" s="80">
        <v>13</v>
      </c>
      <c r="M14" s="181"/>
      <c r="N14" s="126" t="s">
        <v>372</v>
      </c>
    </row>
    <row r="15" spans="1:14" ht="12.75">
      <c r="A15" s="61">
        <v>6</v>
      </c>
      <c r="B15" s="62">
        <v>359</v>
      </c>
      <c r="C15" s="67" t="s">
        <v>106</v>
      </c>
      <c r="D15" s="67" t="s">
        <v>18</v>
      </c>
      <c r="E15" s="68">
        <v>34908</v>
      </c>
      <c r="F15" s="69" t="s">
        <v>91</v>
      </c>
      <c r="G15" s="67" t="s">
        <v>10</v>
      </c>
      <c r="H15" s="67" t="s">
        <v>10</v>
      </c>
      <c r="I15" s="62">
        <v>1</v>
      </c>
      <c r="J15" s="88">
        <v>0.01871527777777778</v>
      </c>
      <c r="K15" s="70"/>
      <c r="L15" s="80">
        <v>12</v>
      </c>
      <c r="M15" s="180"/>
      <c r="N15" s="127" t="s">
        <v>107</v>
      </c>
    </row>
    <row r="16" spans="1:14" ht="24">
      <c r="A16" s="61">
        <v>7</v>
      </c>
      <c r="B16" s="62">
        <v>95</v>
      </c>
      <c r="C16" s="67" t="s">
        <v>212</v>
      </c>
      <c r="D16" s="67" t="s">
        <v>213</v>
      </c>
      <c r="E16" s="105">
        <v>1992</v>
      </c>
      <c r="F16" s="69" t="s">
        <v>449</v>
      </c>
      <c r="G16" s="67" t="s">
        <v>111</v>
      </c>
      <c r="H16" s="67" t="s">
        <v>200</v>
      </c>
      <c r="I16" s="62"/>
      <c r="J16" s="88">
        <v>0.019270833333333334</v>
      </c>
      <c r="K16" s="70"/>
      <c r="L16" s="80">
        <v>11</v>
      </c>
      <c r="M16" s="181"/>
      <c r="N16" s="126" t="s">
        <v>372</v>
      </c>
    </row>
    <row r="17" spans="1:14" ht="24">
      <c r="A17" s="82">
        <v>8</v>
      </c>
      <c r="B17" s="63">
        <v>150</v>
      </c>
      <c r="C17" s="71" t="s">
        <v>120</v>
      </c>
      <c r="D17" s="71" t="s">
        <v>17</v>
      </c>
      <c r="E17" s="134">
        <v>1992</v>
      </c>
      <c r="F17" s="72" t="s">
        <v>449</v>
      </c>
      <c r="G17" s="71" t="s">
        <v>111</v>
      </c>
      <c r="H17" s="71" t="s">
        <v>200</v>
      </c>
      <c r="I17" s="63"/>
      <c r="J17" s="89">
        <v>0.019282407407407408</v>
      </c>
      <c r="K17" s="73"/>
      <c r="L17" s="135">
        <v>10</v>
      </c>
      <c r="M17" s="182"/>
      <c r="N17" s="130" t="s">
        <v>372</v>
      </c>
    </row>
    <row r="18" spans="5:10" ht="12.75">
      <c r="E18" s="28"/>
      <c r="J18" s="16"/>
    </row>
    <row r="19" spans="1:10" ht="12.75">
      <c r="A19" s="4" t="s">
        <v>36</v>
      </c>
      <c r="E19" s="28"/>
      <c r="J19" s="16"/>
    </row>
    <row r="20" spans="1:10" ht="12.75" hidden="1">
      <c r="A20" s="4"/>
      <c r="E20" s="28"/>
      <c r="J20" s="16"/>
    </row>
    <row r="21" spans="1:14" ht="12.75">
      <c r="A21" s="7" t="s">
        <v>43</v>
      </c>
      <c r="B21" s="7" t="s">
        <v>1</v>
      </c>
      <c r="C21" s="7" t="s">
        <v>6</v>
      </c>
      <c r="D21" s="7" t="s">
        <v>7</v>
      </c>
      <c r="E21" s="7" t="s">
        <v>29</v>
      </c>
      <c r="F21" s="22" t="s">
        <v>5</v>
      </c>
      <c r="G21" s="7" t="s">
        <v>3</v>
      </c>
      <c r="H21" s="7" t="s">
        <v>4</v>
      </c>
      <c r="I21" s="7" t="s">
        <v>30</v>
      </c>
      <c r="J21" s="17" t="s">
        <v>8</v>
      </c>
      <c r="K21" s="17" t="s">
        <v>31</v>
      </c>
      <c r="L21" s="17" t="s">
        <v>32</v>
      </c>
      <c r="M21" s="129" t="s">
        <v>446</v>
      </c>
      <c r="N21" s="129" t="s">
        <v>33</v>
      </c>
    </row>
    <row r="22" spans="1:14" ht="12.75">
      <c r="A22" s="10">
        <v>1</v>
      </c>
      <c r="B22" s="11">
        <v>171</v>
      </c>
      <c r="C22" s="12" t="s">
        <v>218</v>
      </c>
      <c r="D22" s="12" t="s">
        <v>219</v>
      </c>
      <c r="E22" s="11">
        <v>1989</v>
      </c>
      <c r="F22" s="23" t="s">
        <v>220</v>
      </c>
      <c r="G22" s="12" t="s">
        <v>221</v>
      </c>
      <c r="H22" s="12" t="s">
        <v>222</v>
      </c>
      <c r="I22" s="11" t="s">
        <v>54</v>
      </c>
      <c r="J22" s="88">
        <v>0.026122685185185183</v>
      </c>
      <c r="K22" s="11" t="s">
        <v>35</v>
      </c>
      <c r="L22" s="11">
        <v>20</v>
      </c>
      <c r="M22" s="180" t="s">
        <v>447</v>
      </c>
      <c r="N22" s="122" t="s">
        <v>223</v>
      </c>
    </row>
    <row r="23" spans="1:14" ht="12.75">
      <c r="A23" s="10">
        <v>2</v>
      </c>
      <c r="B23" s="11">
        <v>353</v>
      </c>
      <c r="C23" s="12" t="s">
        <v>236</v>
      </c>
      <c r="D23" s="12" t="s">
        <v>24</v>
      </c>
      <c r="E23" s="11">
        <v>1992</v>
      </c>
      <c r="F23" s="23" t="s">
        <v>249</v>
      </c>
      <c r="G23" s="12" t="s">
        <v>13</v>
      </c>
      <c r="H23" s="12" t="s">
        <v>14</v>
      </c>
      <c r="I23" s="11"/>
      <c r="J23" s="88">
        <v>0.02642361111111111</v>
      </c>
      <c r="K23" s="11"/>
      <c r="L23" s="11">
        <v>17</v>
      </c>
      <c r="M23" s="180" t="s">
        <v>447</v>
      </c>
      <c r="N23" s="122"/>
    </row>
    <row r="24" spans="1:14" ht="24">
      <c r="A24" s="10">
        <v>3</v>
      </c>
      <c r="B24" s="11">
        <v>64</v>
      </c>
      <c r="C24" s="107" t="s">
        <v>156</v>
      </c>
      <c r="D24" s="107" t="s">
        <v>46</v>
      </c>
      <c r="E24" s="123">
        <v>33264</v>
      </c>
      <c r="F24" s="91" t="s">
        <v>166</v>
      </c>
      <c r="G24" s="107" t="s">
        <v>157</v>
      </c>
      <c r="H24" s="107" t="s">
        <v>158</v>
      </c>
      <c r="I24" s="62">
        <v>1</v>
      </c>
      <c r="J24" s="121">
        <v>0.027407407407407408</v>
      </c>
      <c r="K24" s="62" t="s">
        <v>35</v>
      </c>
      <c r="L24" s="62">
        <v>15</v>
      </c>
      <c r="M24" s="181" t="s">
        <v>448</v>
      </c>
      <c r="N24" s="122" t="s">
        <v>159</v>
      </c>
    </row>
    <row r="25" spans="1:14" ht="12.75">
      <c r="A25" s="10">
        <v>4</v>
      </c>
      <c r="B25" s="11">
        <v>93</v>
      </c>
      <c r="C25" s="12" t="s">
        <v>224</v>
      </c>
      <c r="D25" s="12" t="s">
        <v>124</v>
      </c>
      <c r="E25" s="11">
        <v>1989</v>
      </c>
      <c r="F25" s="23" t="s">
        <v>220</v>
      </c>
      <c r="G25" s="12" t="s">
        <v>221</v>
      </c>
      <c r="H25" s="12" t="s">
        <v>222</v>
      </c>
      <c r="I25" s="11" t="s">
        <v>54</v>
      </c>
      <c r="J25" s="88">
        <v>0.02767361111111111</v>
      </c>
      <c r="K25" s="11"/>
      <c r="L25" s="11">
        <v>14</v>
      </c>
      <c r="M25" s="180" t="s">
        <v>448</v>
      </c>
      <c r="N25" s="122" t="s">
        <v>223</v>
      </c>
    </row>
    <row r="26" spans="1:14" ht="12.75">
      <c r="A26" s="10">
        <v>5</v>
      </c>
      <c r="B26" s="11">
        <v>63</v>
      </c>
      <c r="C26" s="107" t="s">
        <v>160</v>
      </c>
      <c r="D26" s="107" t="s">
        <v>161</v>
      </c>
      <c r="E26" s="123">
        <v>33478</v>
      </c>
      <c r="F26" s="91" t="s">
        <v>166</v>
      </c>
      <c r="G26" s="107" t="s">
        <v>157</v>
      </c>
      <c r="H26" s="107" t="s">
        <v>158</v>
      </c>
      <c r="I26" s="62">
        <v>1</v>
      </c>
      <c r="J26" s="121">
        <v>0.0284375</v>
      </c>
      <c r="K26" s="62" t="s">
        <v>35</v>
      </c>
      <c r="L26" s="62">
        <v>13</v>
      </c>
      <c r="M26" s="180" t="s">
        <v>448</v>
      </c>
      <c r="N26" s="122" t="s">
        <v>162</v>
      </c>
    </row>
    <row r="27" spans="1:14" ht="12.75">
      <c r="A27" s="10">
        <v>6</v>
      </c>
      <c r="B27" s="11">
        <v>83</v>
      </c>
      <c r="C27" s="12" t="s">
        <v>240</v>
      </c>
      <c r="D27" s="12" t="s">
        <v>41</v>
      </c>
      <c r="E27" s="11">
        <v>1989</v>
      </c>
      <c r="F27" s="23" t="s">
        <v>95</v>
      </c>
      <c r="G27" s="12" t="s">
        <v>13</v>
      </c>
      <c r="H27" s="12" t="s">
        <v>14</v>
      </c>
      <c r="I27" s="11">
        <v>1</v>
      </c>
      <c r="J27" s="88">
        <v>0.028692129629629633</v>
      </c>
      <c r="K27" s="11"/>
      <c r="L27" s="11">
        <v>12</v>
      </c>
      <c r="M27" s="180" t="s">
        <v>448</v>
      </c>
      <c r="N27" s="122" t="s">
        <v>239</v>
      </c>
    </row>
    <row r="28" spans="1:14" ht="12.75">
      <c r="A28" s="10">
        <v>7</v>
      </c>
      <c r="B28" s="62">
        <v>183</v>
      </c>
      <c r="C28" s="67" t="s">
        <v>337</v>
      </c>
      <c r="D28" s="67" t="s">
        <v>338</v>
      </c>
      <c r="E28" s="117">
        <v>32744</v>
      </c>
      <c r="F28" s="69" t="s">
        <v>339</v>
      </c>
      <c r="G28" s="67" t="s">
        <v>340</v>
      </c>
      <c r="H28" s="67" t="s">
        <v>341</v>
      </c>
      <c r="I28" s="62" t="s">
        <v>54</v>
      </c>
      <c r="J28" s="88">
        <v>0.028854166666666667</v>
      </c>
      <c r="K28" s="70"/>
      <c r="L28" s="80">
        <v>11</v>
      </c>
      <c r="M28" s="180"/>
      <c r="N28" s="127" t="s">
        <v>342</v>
      </c>
    </row>
    <row r="29" spans="1:14" ht="12.75">
      <c r="A29" s="61">
        <v>8</v>
      </c>
      <c r="B29" s="11">
        <v>85</v>
      </c>
      <c r="C29" s="12" t="s">
        <v>241</v>
      </c>
      <c r="D29" s="12" t="s">
        <v>46</v>
      </c>
      <c r="E29" s="50">
        <v>1989</v>
      </c>
      <c r="F29" s="23" t="s">
        <v>233</v>
      </c>
      <c r="G29" s="12" t="s">
        <v>13</v>
      </c>
      <c r="H29" s="12" t="s">
        <v>14</v>
      </c>
      <c r="I29" s="11">
        <v>1</v>
      </c>
      <c r="J29" s="88">
        <v>0.02908564814814815</v>
      </c>
      <c r="K29" s="11"/>
      <c r="L29" s="11">
        <v>10</v>
      </c>
      <c r="M29" s="183"/>
      <c r="N29" s="122" t="s">
        <v>231</v>
      </c>
    </row>
    <row r="30" spans="1:14" ht="12.75">
      <c r="A30" s="10">
        <v>9</v>
      </c>
      <c r="B30" s="11">
        <v>94</v>
      </c>
      <c r="C30" s="12" t="s">
        <v>225</v>
      </c>
      <c r="D30" s="12" t="s">
        <v>24</v>
      </c>
      <c r="E30" s="11">
        <v>1989</v>
      </c>
      <c r="F30" s="23" t="s">
        <v>228</v>
      </c>
      <c r="G30" s="12" t="s">
        <v>221</v>
      </c>
      <c r="H30" s="12" t="s">
        <v>222</v>
      </c>
      <c r="I30" s="11" t="s">
        <v>54</v>
      </c>
      <c r="J30" s="88">
        <v>0.02918981481481481</v>
      </c>
      <c r="K30" s="11"/>
      <c r="L30" s="11">
        <v>9</v>
      </c>
      <c r="M30" s="183"/>
      <c r="N30" s="122" t="s">
        <v>226</v>
      </c>
    </row>
    <row r="31" spans="1:14" ht="12.75">
      <c r="A31" s="10">
        <v>10</v>
      </c>
      <c r="B31" s="11">
        <v>354</v>
      </c>
      <c r="C31" s="107" t="s">
        <v>104</v>
      </c>
      <c r="D31" s="107" t="s">
        <v>105</v>
      </c>
      <c r="E31" s="40">
        <v>32689</v>
      </c>
      <c r="F31" s="91" t="s">
        <v>249</v>
      </c>
      <c r="G31" s="107" t="s">
        <v>13</v>
      </c>
      <c r="H31" s="107" t="s">
        <v>326</v>
      </c>
      <c r="I31" s="11"/>
      <c r="J31" s="88">
        <v>0.029930555555555557</v>
      </c>
      <c r="K31" s="11"/>
      <c r="L31" s="11">
        <v>8</v>
      </c>
      <c r="M31" s="183"/>
      <c r="N31" s="122"/>
    </row>
    <row r="32" spans="1:14" ht="12.75">
      <c r="A32" s="10">
        <v>11</v>
      </c>
      <c r="B32" s="11">
        <v>96</v>
      </c>
      <c r="C32" s="107" t="s">
        <v>344</v>
      </c>
      <c r="D32" s="107" t="s">
        <v>26</v>
      </c>
      <c r="E32" s="11">
        <v>1990</v>
      </c>
      <c r="F32" s="23" t="s">
        <v>228</v>
      </c>
      <c r="G32" s="12" t="s">
        <v>221</v>
      </c>
      <c r="H32" s="12" t="s">
        <v>222</v>
      </c>
      <c r="I32" s="11">
        <v>1</v>
      </c>
      <c r="J32" s="88">
        <v>0.03026620370370371</v>
      </c>
      <c r="K32" s="11"/>
      <c r="L32" s="11">
        <v>7</v>
      </c>
      <c r="M32" s="183"/>
      <c r="N32" s="122" t="s">
        <v>226</v>
      </c>
    </row>
    <row r="33" spans="1:14" ht="12.75">
      <c r="A33" s="10">
        <v>12</v>
      </c>
      <c r="B33" s="11">
        <v>180</v>
      </c>
      <c r="C33" s="12" t="s">
        <v>216</v>
      </c>
      <c r="D33" s="12" t="s">
        <v>217</v>
      </c>
      <c r="E33" s="40">
        <v>33159</v>
      </c>
      <c r="F33" s="23" t="s">
        <v>199</v>
      </c>
      <c r="G33" s="12" t="s">
        <v>204</v>
      </c>
      <c r="H33" s="12" t="s">
        <v>37</v>
      </c>
      <c r="I33" s="11"/>
      <c r="J33" s="88">
        <v>0.030601851851851852</v>
      </c>
      <c r="K33" s="11"/>
      <c r="L33" s="11">
        <v>6</v>
      </c>
      <c r="M33" s="183"/>
      <c r="N33" s="122"/>
    </row>
    <row r="34" spans="1:14" ht="12.75">
      <c r="A34" s="61">
        <v>13</v>
      </c>
      <c r="B34" s="11">
        <v>86</v>
      </c>
      <c r="C34" s="12" t="s">
        <v>205</v>
      </c>
      <c r="D34" s="12" t="s">
        <v>24</v>
      </c>
      <c r="E34" s="11">
        <v>1989</v>
      </c>
      <c r="F34" s="23" t="s">
        <v>199</v>
      </c>
      <c r="G34" s="12" t="s">
        <v>204</v>
      </c>
      <c r="H34" s="12" t="s">
        <v>37</v>
      </c>
      <c r="I34" s="11"/>
      <c r="J34" s="88">
        <v>0.030879629629629632</v>
      </c>
      <c r="K34" s="11"/>
      <c r="L34" s="11">
        <v>5</v>
      </c>
      <c r="M34" s="183"/>
      <c r="N34" s="122"/>
    </row>
    <row r="35" spans="1:14" ht="12.75">
      <c r="A35" s="61">
        <v>14</v>
      </c>
      <c r="B35" s="62">
        <v>357</v>
      </c>
      <c r="C35" s="67" t="s">
        <v>318</v>
      </c>
      <c r="D35" s="67" t="s">
        <v>319</v>
      </c>
      <c r="E35" s="117">
        <v>33135</v>
      </c>
      <c r="F35" s="69" t="s">
        <v>308</v>
      </c>
      <c r="G35" s="67" t="s">
        <v>320</v>
      </c>
      <c r="H35" s="67" t="s">
        <v>37</v>
      </c>
      <c r="I35" s="62">
        <v>1</v>
      </c>
      <c r="J35" s="88">
        <v>0.03474537037037037</v>
      </c>
      <c r="K35" s="70"/>
      <c r="L35" s="80">
        <v>4</v>
      </c>
      <c r="M35" s="180"/>
      <c r="N35" s="127" t="s">
        <v>321</v>
      </c>
    </row>
    <row r="36" spans="1:14" ht="12.75">
      <c r="A36" s="10">
        <v>15</v>
      </c>
      <c r="B36" s="11">
        <v>62</v>
      </c>
      <c r="C36" s="107" t="s">
        <v>164</v>
      </c>
      <c r="D36" s="107" t="s">
        <v>165</v>
      </c>
      <c r="E36" s="123">
        <v>32515</v>
      </c>
      <c r="F36" s="91" t="s">
        <v>166</v>
      </c>
      <c r="G36" s="107" t="s">
        <v>157</v>
      </c>
      <c r="H36" s="107" t="s">
        <v>158</v>
      </c>
      <c r="I36" s="62">
        <v>1</v>
      </c>
      <c r="J36" s="121">
        <v>0.03594907407407407</v>
      </c>
      <c r="K36" s="11" t="s">
        <v>35</v>
      </c>
      <c r="L36" s="62">
        <v>3</v>
      </c>
      <c r="M36" s="183"/>
      <c r="N36" s="122" t="s">
        <v>162</v>
      </c>
    </row>
    <row r="37" spans="1:14" ht="12.75">
      <c r="A37" s="10"/>
      <c r="B37" s="11">
        <v>80</v>
      </c>
      <c r="C37" s="12" t="s">
        <v>232</v>
      </c>
      <c r="D37" s="12" t="s">
        <v>44</v>
      </c>
      <c r="E37" s="11">
        <v>1989</v>
      </c>
      <c r="F37" s="23" t="s">
        <v>233</v>
      </c>
      <c r="G37" s="12" t="s">
        <v>234</v>
      </c>
      <c r="H37" s="12" t="s">
        <v>14</v>
      </c>
      <c r="I37" s="11" t="s">
        <v>54</v>
      </c>
      <c r="J37" s="88" t="s">
        <v>131</v>
      </c>
      <c r="K37" s="11"/>
      <c r="L37" s="11"/>
      <c r="M37" s="183"/>
      <c r="N37" s="122" t="s">
        <v>235</v>
      </c>
    </row>
    <row r="38" spans="1:14" ht="12.75">
      <c r="A38" s="10"/>
      <c r="B38" s="62">
        <v>352</v>
      </c>
      <c r="C38" s="67" t="s">
        <v>333</v>
      </c>
      <c r="D38" s="67" t="s">
        <v>46</v>
      </c>
      <c r="E38" s="117">
        <v>32996</v>
      </c>
      <c r="F38" s="69" t="s">
        <v>95</v>
      </c>
      <c r="G38" s="67" t="s">
        <v>334</v>
      </c>
      <c r="H38" s="67" t="s">
        <v>335</v>
      </c>
      <c r="I38" s="62" t="s">
        <v>54</v>
      </c>
      <c r="J38" s="88" t="s">
        <v>131</v>
      </c>
      <c r="K38" s="70"/>
      <c r="L38" s="80"/>
      <c r="M38" s="180"/>
      <c r="N38" s="127" t="s">
        <v>336</v>
      </c>
    </row>
    <row r="39" spans="1:14" ht="12.75">
      <c r="A39" s="10"/>
      <c r="B39" s="11">
        <v>360</v>
      </c>
      <c r="C39" s="67" t="s">
        <v>109</v>
      </c>
      <c r="D39" s="67" t="s">
        <v>110</v>
      </c>
      <c r="E39" s="67">
        <v>1991</v>
      </c>
      <c r="F39" s="69" t="s">
        <v>199</v>
      </c>
      <c r="G39" s="67" t="s">
        <v>111</v>
      </c>
      <c r="H39" s="67" t="s">
        <v>112</v>
      </c>
      <c r="I39" s="11"/>
      <c r="J39" s="88" t="s">
        <v>131</v>
      </c>
      <c r="K39" s="11"/>
      <c r="L39" s="11"/>
      <c r="M39" s="183"/>
      <c r="N39" s="122"/>
    </row>
    <row r="40" spans="1:14" ht="12.75">
      <c r="A40" s="13"/>
      <c r="B40" s="14">
        <v>158</v>
      </c>
      <c r="C40" s="15" t="s">
        <v>94</v>
      </c>
      <c r="D40" s="15" t="s">
        <v>105</v>
      </c>
      <c r="E40" s="51">
        <v>32272</v>
      </c>
      <c r="F40" s="24" t="s">
        <v>199</v>
      </c>
      <c r="G40" s="15" t="s">
        <v>204</v>
      </c>
      <c r="H40" s="15" t="s">
        <v>37</v>
      </c>
      <c r="I40" s="14"/>
      <c r="J40" s="89" t="s">
        <v>300</v>
      </c>
      <c r="K40" s="14"/>
      <c r="L40" s="14"/>
      <c r="M40" s="184"/>
      <c r="N40" s="131"/>
    </row>
    <row r="41" spans="5:10" ht="12.75">
      <c r="E41" s="28"/>
      <c r="J41" s="6"/>
    </row>
    <row r="42" spans="1:10" ht="12.75">
      <c r="A42" s="4" t="s">
        <v>39</v>
      </c>
      <c r="E42" s="28"/>
      <c r="J42" s="16"/>
    </row>
    <row r="43" spans="1:10" ht="12.75" hidden="1">
      <c r="A43" s="4"/>
      <c r="E43" s="28"/>
      <c r="J43" s="16"/>
    </row>
    <row r="44" spans="1:14" ht="12.75">
      <c r="A44" s="7" t="s">
        <v>43</v>
      </c>
      <c r="B44" s="7" t="s">
        <v>1</v>
      </c>
      <c r="C44" s="7" t="s">
        <v>6</v>
      </c>
      <c r="D44" s="7" t="s">
        <v>7</v>
      </c>
      <c r="E44" s="7" t="s">
        <v>29</v>
      </c>
      <c r="F44" s="22" t="s">
        <v>5</v>
      </c>
      <c r="G44" s="7" t="s">
        <v>3</v>
      </c>
      <c r="H44" s="7" t="s">
        <v>4</v>
      </c>
      <c r="I44" s="7" t="s">
        <v>30</v>
      </c>
      <c r="J44" s="60" t="s">
        <v>8</v>
      </c>
      <c r="K44" s="17" t="s">
        <v>31</v>
      </c>
      <c r="L44" s="17" t="s">
        <v>32</v>
      </c>
      <c r="M44" s="129" t="s">
        <v>446</v>
      </c>
      <c r="N44" s="129" t="s">
        <v>33</v>
      </c>
    </row>
    <row r="45" spans="1:14" ht="24.75" customHeight="1">
      <c r="A45" s="8">
        <v>1</v>
      </c>
      <c r="B45" s="6">
        <v>170</v>
      </c>
      <c r="C45" s="3" t="s">
        <v>99</v>
      </c>
      <c r="D45" s="3" t="s">
        <v>100</v>
      </c>
      <c r="E45" s="28">
        <v>32109</v>
      </c>
      <c r="F45" s="21" t="s">
        <v>199</v>
      </c>
      <c r="G45" s="3" t="s">
        <v>67</v>
      </c>
      <c r="H45" s="3" t="s">
        <v>37</v>
      </c>
      <c r="I45" s="6" t="s">
        <v>54</v>
      </c>
      <c r="J45" s="87">
        <v>0.030949074074074077</v>
      </c>
      <c r="K45" s="52"/>
      <c r="L45" s="9">
        <v>20</v>
      </c>
      <c r="M45" s="185"/>
      <c r="N45" s="132" t="s">
        <v>69</v>
      </c>
    </row>
    <row r="46" spans="1:14" ht="24.75" customHeight="1">
      <c r="A46" s="10">
        <v>2</v>
      </c>
      <c r="B46" s="6">
        <v>81</v>
      </c>
      <c r="C46" s="3" t="s">
        <v>237</v>
      </c>
      <c r="D46" s="3" t="s">
        <v>12</v>
      </c>
      <c r="E46" s="96">
        <v>1984</v>
      </c>
      <c r="F46" s="21" t="s">
        <v>233</v>
      </c>
      <c r="G46" s="3" t="s">
        <v>13</v>
      </c>
      <c r="H46" s="3" t="s">
        <v>14</v>
      </c>
      <c r="I46" s="6" t="s">
        <v>56</v>
      </c>
      <c r="J46" s="88">
        <v>0.030983796296296297</v>
      </c>
      <c r="K46" s="53"/>
      <c r="L46" s="11">
        <v>17</v>
      </c>
      <c r="M46" s="183"/>
      <c r="N46" s="122" t="s">
        <v>231</v>
      </c>
    </row>
    <row r="47" spans="1:14" ht="24.75" customHeight="1">
      <c r="A47" s="10">
        <v>3</v>
      </c>
      <c r="B47" s="6">
        <v>90</v>
      </c>
      <c r="C47" s="3" t="s">
        <v>209</v>
      </c>
      <c r="D47" s="3" t="s">
        <v>51</v>
      </c>
      <c r="E47" s="96">
        <v>1978</v>
      </c>
      <c r="F47" s="21" t="s">
        <v>199</v>
      </c>
      <c r="G47" s="3" t="s">
        <v>204</v>
      </c>
      <c r="H47" s="3" t="s">
        <v>37</v>
      </c>
      <c r="J47" s="88">
        <v>0.03158564814814815</v>
      </c>
      <c r="K47" s="53"/>
      <c r="L47" s="11">
        <v>15</v>
      </c>
      <c r="M47" s="183"/>
      <c r="N47" s="122"/>
    </row>
    <row r="48" spans="1:14" ht="24.75" customHeight="1">
      <c r="A48" s="10">
        <v>4</v>
      </c>
      <c r="B48" s="6">
        <v>66</v>
      </c>
      <c r="C48" s="3" t="s">
        <v>101</v>
      </c>
      <c r="D48" s="3" t="s">
        <v>102</v>
      </c>
      <c r="E48" s="28">
        <v>31795</v>
      </c>
      <c r="F48" s="21" t="s">
        <v>75</v>
      </c>
      <c r="G48" s="3" t="s">
        <v>49</v>
      </c>
      <c r="H48" s="3" t="s">
        <v>50</v>
      </c>
      <c r="I48" s="6" t="s">
        <v>54</v>
      </c>
      <c r="J48" s="88">
        <v>0.031875</v>
      </c>
      <c r="K48" s="53"/>
      <c r="L48" s="11">
        <v>14</v>
      </c>
      <c r="M48" s="183"/>
      <c r="N48" s="122" t="s">
        <v>55</v>
      </c>
    </row>
    <row r="49" spans="1:14" ht="24.75" customHeight="1">
      <c r="A49" s="61">
        <v>5</v>
      </c>
      <c r="B49" s="62">
        <v>356</v>
      </c>
      <c r="C49" s="67" t="s">
        <v>84</v>
      </c>
      <c r="D49" s="67" t="s">
        <v>61</v>
      </c>
      <c r="E49" s="105">
        <v>1986</v>
      </c>
      <c r="F49" s="69" t="s">
        <v>249</v>
      </c>
      <c r="G49" s="67" t="s">
        <v>13</v>
      </c>
      <c r="H49" s="67" t="s">
        <v>14</v>
      </c>
      <c r="I49" s="62" t="s">
        <v>56</v>
      </c>
      <c r="J49" s="88">
        <v>0.03290509259259259</v>
      </c>
      <c r="K49" s="70"/>
      <c r="L49" s="80">
        <v>13</v>
      </c>
      <c r="M49" s="180"/>
      <c r="N49" s="127" t="s">
        <v>329</v>
      </c>
    </row>
    <row r="50" spans="1:14" ht="24.75" customHeight="1">
      <c r="A50" s="10">
        <v>6</v>
      </c>
      <c r="B50" s="6">
        <v>75</v>
      </c>
      <c r="C50" s="3" t="s">
        <v>145</v>
      </c>
      <c r="D50" s="3" t="s">
        <v>146</v>
      </c>
      <c r="E50" s="28">
        <v>30241</v>
      </c>
      <c r="F50" s="21" t="s">
        <v>147</v>
      </c>
      <c r="G50" s="3" t="s">
        <v>103</v>
      </c>
      <c r="H50" s="3" t="s">
        <v>64</v>
      </c>
      <c r="I50" s="6">
        <v>1</v>
      </c>
      <c r="J50" s="88">
        <v>0.03318287037037037</v>
      </c>
      <c r="K50" s="53"/>
      <c r="L50" s="11">
        <v>12</v>
      </c>
      <c r="M50" s="183"/>
      <c r="N50" s="122" t="s">
        <v>148</v>
      </c>
    </row>
    <row r="51" spans="1:14" ht="24.75" customHeight="1">
      <c r="A51" s="61">
        <v>7</v>
      </c>
      <c r="B51" s="62">
        <v>88</v>
      </c>
      <c r="C51" s="67" t="s">
        <v>206</v>
      </c>
      <c r="D51" s="67" t="s">
        <v>12</v>
      </c>
      <c r="E51" s="105">
        <v>1989</v>
      </c>
      <c r="F51" s="69" t="s">
        <v>199</v>
      </c>
      <c r="G51" s="67" t="s">
        <v>204</v>
      </c>
      <c r="H51" s="67" t="s">
        <v>37</v>
      </c>
      <c r="I51" s="62"/>
      <c r="J51" s="88">
        <v>0.035115740740740746</v>
      </c>
      <c r="K51" s="70"/>
      <c r="L51" s="80">
        <v>11</v>
      </c>
      <c r="M51" s="180"/>
      <c r="N51" s="127"/>
    </row>
    <row r="52" spans="1:14" ht="24.75" customHeight="1">
      <c r="A52" s="61">
        <v>8</v>
      </c>
      <c r="B52" s="6">
        <v>82</v>
      </c>
      <c r="C52" s="3" t="s">
        <v>238</v>
      </c>
      <c r="D52" s="3" t="s">
        <v>62</v>
      </c>
      <c r="E52" s="96">
        <v>1986</v>
      </c>
      <c r="F52" s="21" t="s">
        <v>95</v>
      </c>
      <c r="G52" s="3" t="s">
        <v>13</v>
      </c>
      <c r="H52" s="3" t="s">
        <v>14</v>
      </c>
      <c r="I52" s="6">
        <v>1</v>
      </c>
      <c r="J52" s="88">
        <v>0.036412037037037034</v>
      </c>
      <c r="K52" s="53"/>
      <c r="L52" s="11">
        <v>10</v>
      </c>
      <c r="M52" s="183"/>
      <c r="N52" s="122" t="s">
        <v>239</v>
      </c>
    </row>
    <row r="53" spans="1:14" ht="24.75" customHeight="1">
      <c r="A53" s="10">
        <v>9</v>
      </c>
      <c r="B53" s="6">
        <v>71</v>
      </c>
      <c r="C53" s="3" t="s">
        <v>155</v>
      </c>
      <c r="D53" s="3" t="s">
        <v>17</v>
      </c>
      <c r="E53" s="28">
        <v>31043</v>
      </c>
      <c r="F53" s="21" t="s">
        <v>150</v>
      </c>
      <c r="G53" s="3" t="s">
        <v>151</v>
      </c>
      <c r="H53" s="3" t="s">
        <v>152</v>
      </c>
      <c r="J53" s="88">
        <v>0.03967592592592593</v>
      </c>
      <c r="K53" s="53"/>
      <c r="L53" s="11">
        <v>9</v>
      </c>
      <c r="M53" s="183"/>
      <c r="N53" s="122" t="s">
        <v>153</v>
      </c>
    </row>
    <row r="54" spans="1:14" ht="24.75" customHeight="1">
      <c r="A54" s="10">
        <v>10</v>
      </c>
      <c r="B54" s="6">
        <v>105</v>
      </c>
      <c r="C54" s="3" t="s">
        <v>74</v>
      </c>
      <c r="D54" s="3" t="s">
        <v>61</v>
      </c>
      <c r="E54" s="96">
        <v>1989</v>
      </c>
      <c r="F54" s="21" t="s">
        <v>449</v>
      </c>
      <c r="G54" s="3" t="s">
        <v>111</v>
      </c>
      <c r="H54" s="3" t="s">
        <v>37</v>
      </c>
      <c r="J54" s="88">
        <v>0.04043981481481482</v>
      </c>
      <c r="K54" s="53"/>
      <c r="L54" s="11">
        <v>8</v>
      </c>
      <c r="M54" s="181"/>
      <c r="N54" s="126" t="s">
        <v>372</v>
      </c>
    </row>
    <row r="55" spans="1:14" ht="24.75" customHeight="1">
      <c r="A55" s="10">
        <v>11</v>
      </c>
      <c r="B55" s="6">
        <v>70</v>
      </c>
      <c r="C55" s="3" t="s">
        <v>149</v>
      </c>
      <c r="D55" s="3" t="s">
        <v>100</v>
      </c>
      <c r="E55" s="28">
        <v>28164</v>
      </c>
      <c r="F55" s="21" t="s">
        <v>150</v>
      </c>
      <c r="G55" s="3" t="s">
        <v>151</v>
      </c>
      <c r="H55" s="3" t="s">
        <v>152</v>
      </c>
      <c r="I55" s="6" t="s">
        <v>54</v>
      </c>
      <c r="J55" s="88">
        <v>0.042025462962962966</v>
      </c>
      <c r="K55" s="53"/>
      <c r="L55" s="11">
        <v>7</v>
      </c>
      <c r="M55" s="183"/>
      <c r="N55" s="122" t="s">
        <v>153</v>
      </c>
    </row>
    <row r="56" spans="1:14" ht="24.75" customHeight="1">
      <c r="A56" s="10">
        <v>12</v>
      </c>
      <c r="B56" s="6">
        <v>69</v>
      </c>
      <c r="C56" s="3" t="s">
        <v>154</v>
      </c>
      <c r="D56" s="3" t="s">
        <v>100</v>
      </c>
      <c r="E56" s="28">
        <v>29444</v>
      </c>
      <c r="F56" s="21" t="s">
        <v>150</v>
      </c>
      <c r="G56" s="3" t="s">
        <v>151</v>
      </c>
      <c r="H56" s="3" t="s">
        <v>152</v>
      </c>
      <c r="J56" s="88">
        <v>0.04289351851851852</v>
      </c>
      <c r="K56" s="53"/>
      <c r="L56" s="11">
        <v>6</v>
      </c>
      <c r="M56" s="183"/>
      <c r="N56" s="122" t="s">
        <v>153</v>
      </c>
    </row>
    <row r="57" spans="1:14" ht="24.75" customHeight="1">
      <c r="A57" s="13"/>
      <c r="B57" s="63">
        <v>178</v>
      </c>
      <c r="C57" s="71" t="s">
        <v>330</v>
      </c>
      <c r="D57" s="71" t="s">
        <v>51</v>
      </c>
      <c r="E57" s="134">
        <v>1983</v>
      </c>
      <c r="F57" s="72" t="s">
        <v>331</v>
      </c>
      <c r="G57" s="71" t="s">
        <v>13</v>
      </c>
      <c r="H57" s="71" t="s">
        <v>14</v>
      </c>
      <c r="I57" s="63" t="s">
        <v>54</v>
      </c>
      <c r="J57" s="89" t="s">
        <v>135</v>
      </c>
      <c r="K57" s="73"/>
      <c r="L57" s="135"/>
      <c r="M57" s="182"/>
      <c r="N57" s="130" t="s">
        <v>332</v>
      </c>
    </row>
    <row r="58" spans="5:10" ht="12.75">
      <c r="E58" s="28"/>
      <c r="J58" s="90"/>
    </row>
    <row r="59" spans="1:10" ht="12.75">
      <c r="A59" s="4" t="s">
        <v>352</v>
      </c>
      <c r="E59" s="28"/>
      <c r="J59" s="90"/>
    </row>
    <row r="60" spans="1:10" ht="12.75" hidden="1">
      <c r="A60" s="4"/>
      <c r="E60" s="28"/>
      <c r="J60" s="90"/>
    </row>
    <row r="61" spans="1:14" ht="12.75">
      <c r="A61" s="7" t="s">
        <v>43</v>
      </c>
      <c r="B61" s="7" t="s">
        <v>1</v>
      </c>
      <c r="C61" s="7" t="s">
        <v>6</v>
      </c>
      <c r="D61" s="7" t="s">
        <v>7</v>
      </c>
      <c r="E61" s="7" t="s">
        <v>29</v>
      </c>
      <c r="F61" s="22" t="s">
        <v>5</v>
      </c>
      <c r="G61" s="7" t="s">
        <v>3</v>
      </c>
      <c r="H61" s="7" t="s">
        <v>4</v>
      </c>
      <c r="I61" s="7" t="s">
        <v>30</v>
      </c>
      <c r="J61" s="54" t="s">
        <v>8</v>
      </c>
      <c r="K61" s="17" t="s">
        <v>31</v>
      </c>
      <c r="L61" s="17" t="s">
        <v>32</v>
      </c>
      <c r="M61" s="129"/>
      <c r="N61" s="129" t="s">
        <v>33</v>
      </c>
    </row>
    <row r="62" spans="1:14" ht="24.75" customHeight="1">
      <c r="A62" s="10">
        <v>1</v>
      </c>
      <c r="B62" s="11">
        <v>345</v>
      </c>
      <c r="C62" s="107" t="s">
        <v>25</v>
      </c>
      <c r="D62" s="107" t="s">
        <v>46</v>
      </c>
      <c r="E62" s="40">
        <v>23130</v>
      </c>
      <c r="F62" s="91" t="s">
        <v>339</v>
      </c>
      <c r="G62" s="107" t="s">
        <v>353</v>
      </c>
      <c r="H62" s="107" t="s">
        <v>341</v>
      </c>
      <c r="I62" s="62" t="s">
        <v>56</v>
      </c>
      <c r="J62" s="121">
        <v>0.027083333333333334</v>
      </c>
      <c r="K62" s="62" t="s">
        <v>35</v>
      </c>
      <c r="L62" s="62">
        <v>20</v>
      </c>
      <c r="M62" s="183"/>
      <c r="N62" s="122" t="s">
        <v>342</v>
      </c>
    </row>
    <row r="63" spans="1:14" ht="24.75" customHeight="1">
      <c r="A63" s="10">
        <v>2</v>
      </c>
      <c r="B63" s="11">
        <v>65</v>
      </c>
      <c r="C63" s="12" t="s">
        <v>87</v>
      </c>
      <c r="D63" s="12" t="s">
        <v>88</v>
      </c>
      <c r="E63" s="40">
        <v>21036</v>
      </c>
      <c r="F63" s="23" t="s">
        <v>75</v>
      </c>
      <c r="G63" s="12" t="s">
        <v>49</v>
      </c>
      <c r="H63" s="12" t="s">
        <v>50</v>
      </c>
      <c r="I63" s="11" t="s">
        <v>35</v>
      </c>
      <c r="J63" s="88">
        <v>0.030416666666666665</v>
      </c>
      <c r="K63" s="11" t="s">
        <v>35</v>
      </c>
      <c r="L63" s="11">
        <v>17</v>
      </c>
      <c r="M63" s="183"/>
      <c r="N63" s="122" t="s">
        <v>89</v>
      </c>
    </row>
    <row r="64" spans="1:14" ht="24.75" customHeight="1">
      <c r="A64" s="10">
        <v>3</v>
      </c>
      <c r="B64" s="11">
        <v>182</v>
      </c>
      <c r="C64" s="12" t="s">
        <v>196</v>
      </c>
      <c r="D64" s="12" t="s">
        <v>24</v>
      </c>
      <c r="E64" s="50">
        <v>1968</v>
      </c>
      <c r="F64" s="23" t="s">
        <v>193</v>
      </c>
      <c r="G64" s="12" t="s">
        <v>194</v>
      </c>
      <c r="H64" s="12" t="s">
        <v>195</v>
      </c>
      <c r="I64" s="11">
        <v>1</v>
      </c>
      <c r="J64" s="88">
        <v>0.035034722222222224</v>
      </c>
      <c r="K64" s="11"/>
      <c r="L64" s="11">
        <v>15</v>
      </c>
      <c r="M64" s="183"/>
      <c r="N64" s="122"/>
    </row>
    <row r="65" spans="1:14" ht="24.75" customHeight="1">
      <c r="A65" s="61">
        <v>4</v>
      </c>
      <c r="B65" s="11">
        <v>363</v>
      </c>
      <c r="C65" s="107" t="s">
        <v>370</v>
      </c>
      <c r="D65" s="107" t="s">
        <v>110</v>
      </c>
      <c r="E65" s="40">
        <v>22183</v>
      </c>
      <c r="F65" s="91" t="s">
        <v>371</v>
      </c>
      <c r="G65" s="107" t="s">
        <v>10</v>
      </c>
      <c r="H65" s="107" t="s">
        <v>10</v>
      </c>
      <c r="I65" s="62" t="s">
        <v>193</v>
      </c>
      <c r="J65" s="121">
        <v>0.03671296296296296</v>
      </c>
      <c r="K65" s="62" t="s">
        <v>35</v>
      </c>
      <c r="L65" s="62">
        <v>14</v>
      </c>
      <c r="M65" s="183"/>
      <c r="N65" s="122"/>
    </row>
    <row r="66" spans="1:14" ht="24.75" customHeight="1">
      <c r="A66" s="10">
        <v>5</v>
      </c>
      <c r="B66" s="11">
        <v>362</v>
      </c>
      <c r="C66" s="12" t="s">
        <v>93</v>
      </c>
      <c r="D66" s="12" t="s">
        <v>41</v>
      </c>
      <c r="E66" s="40">
        <v>20864</v>
      </c>
      <c r="F66" s="23" t="s">
        <v>11</v>
      </c>
      <c r="G66" s="12" t="s">
        <v>10</v>
      </c>
      <c r="H66" s="12" t="s">
        <v>10</v>
      </c>
      <c r="I66" s="11">
        <v>2</v>
      </c>
      <c r="J66" s="121">
        <v>0.041539351851851855</v>
      </c>
      <c r="K66" s="62" t="s">
        <v>35</v>
      </c>
      <c r="L66" s="62">
        <v>13</v>
      </c>
      <c r="M66" s="183"/>
      <c r="N66" s="122" t="s">
        <v>35</v>
      </c>
    </row>
    <row r="67" spans="1:14" ht="24.75" customHeight="1">
      <c r="A67" s="13">
        <v>6</v>
      </c>
      <c r="B67" s="14">
        <v>361</v>
      </c>
      <c r="C67" s="124" t="s">
        <v>367</v>
      </c>
      <c r="D67" s="124" t="s">
        <v>41</v>
      </c>
      <c r="E67" s="51">
        <v>21687</v>
      </c>
      <c r="F67" s="120" t="s">
        <v>368</v>
      </c>
      <c r="G67" s="124" t="s">
        <v>369</v>
      </c>
      <c r="H67" s="124" t="s">
        <v>37</v>
      </c>
      <c r="I67" s="63" t="s">
        <v>193</v>
      </c>
      <c r="J67" s="89">
        <v>0.045347222222222226</v>
      </c>
      <c r="K67" s="14"/>
      <c r="L67" s="14">
        <v>12</v>
      </c>
      <c r="M67" s="184"/>
      <c r="N67" s="131" t="s">
        <v>193</v>
      </c>
    </row>
    <row r="68" ht="12.75">
      <c r="J68" s="90"/>
    </row>
    <row r="69" spans="1:10" ht="12.75">
      <c r="A69" s="4" t="s">
        <v>40</v>
      </c>
      <c r="J69" s="90"/>
    </row>
    <row r="70" spans="1:10" ht="12.75" hidden="1">
      <c r="A70" s="4"/>
      <c r="J70" s="90"/>
    </row>
    <row r="71" spans="1:14" ht="12.75">
      <c r="A71" s="7" t="s">
        <v>43</v>
      </c>
      <c r="B71" s="7" t="s">
        <v>1</v>
      </c>
      <c r="C71" s="7" t="s">
        <v>6</v>
      </c>
      <c r="D71" s="7" t="s">
        <v>7</v>
      </c>
      <c r="E71" s="7" t="s">
        <v>29</v>
      </c>
      <c r="F71" s="22" t="s">
        <v>5</v>
      </c>
      <c r="G71" s="7" t="s">
        <v>3</v>
      </c>
      <c r="H71" s="7" t="s">
        <v>4</v>
      </c>
      <c r="I71" s="7" t="s">
        <v>30</v>
      </c>
      <c r="J71" s="54" t="s">
        <v>8</v>
      </c>
      <c r="K71" s="17" t="s">
        <v>31</v>
      </c>
      <c r="L71" s="17" t="s">
        <v>32</v>
      </c>
      <c r="M71" s="129" t="s">
        <v>446</v>
      </c>
      <c r="N71" s="129" t="s">
        <v>33</v>
      </c>
    </row>
    <row r="72" spans="1:14" ht="24">
      <c r="A72" s="10">
        <v>1</v>
      </c>
      <c r="B72" s="11">
        <v>176</v>
      </c>
      <c r="C72" s="107" t="s">
        <v>349</v>
      </c>
      <c r="D72" s="107" t="s">
        <v>113</v>
      </c>
      <c r="E72" s="50">
        <v>1982</v>
      </c>
      <c r="F72" s="91" t="s">
        <v>331</v>
      </c>
      <c r="G72" s="107" t="s">
        <v>221</v>
      </c>
      <c r="H72" s="107" t="s">
        <v>222</v>
      </c>
      <c r="I72" s="62" t="s">
        <v>56</v>
      </c>
      <c r="J72" s="121">
        <v>0.03947916666666667</v>
      </c>
      <c r="K72" s="62" t="s">
        <v>35</v>
      </c>
      <c r="L72" s="62">
        <v>20</v>
      </c>
      <c r="M72" s="185" t="s">
        <v>447</v>
      </c>
      <c r="N72" s="122" t="s">
        <v>350</v>
      </c>
    </row>
    <row r="73" spans="1:14" ht="12.75">
      <c r="A73" s="10">
        <v>2</v>
      </c>
      <c r="B73" s="11">
        <v>351</v>
      </c>
      <c r="C73" s="107" t="s">
        <v>355</v>
      </c>
      <c r="D73" s="107" t="s">
        <v>44</v>
      </c>
      <c r="E73" s="40">
        <v>30425</v>
      </c>
      <c r="F73" s="91" t="s">
        <v>95</v>
      </c>
      <c r="G73" s="107" t="s">
        <v>334</v>
      </c>
      <c r="H73" s="107" t="s">
        <v>335</v>
      </c>
      <c r="I73" s="62" t="s">
        <v>54</v>
      </c>
      <c r="J73" s="121">
        <v>0.04011574074074074</v>
      </c>
      <c r="K73" s="62" t="s">
        <v>35</v>
      </c>
      <c r="L73" s="62">
        <v>17</v>
      </c>
      <c r="M73" s="183" t="s">
        <v>447</v>
      </c>
      <c r="N73" s="122" t="s">
        <v>336</v>
      </c>
    </row>
    <row r="74" spans="1:14" ht="12.75">
      <c r="A74" s="10">
        <v>3</v>
      </c>
      <c r="B74" s="11">
        <v>346</v>
      </c>
      <c r="C74" s="107" t="s">
        <v>365</v>
      </c>
      <c r="D74" s="107" t="s">
        <v>287</v>
      </c>
      <c r="E74" s="40">
        <v>27373</v>
      </c>
      <c r="F74" s="91" t="s">
        <v>366</v>
      </c>
      <c r="G74" s="107" t="s">
        <v>68</v>
      </c>
      <c r="H74" s="107" t="s">
        <v>66</v>
      </c>
      <c r="I74" s="62" t="s">
        <v>56</v>
      </c>
      <c r="J74" s="121">
        <v>0.040729166666666664</v>
      </c>
      <c r="K74" s="83" t="s">
        <v>35</v>
      </c>
      <c r="L74" s="83">
        <v>15</v>
      </c>
      <c r="M74" s="183" t="s">
        <v>447</v>
      </c>
      <c r="N74" s="122" t="s">
        <v>243</v>
      </c>
    </row>
    <row r="75" spans="1:14" ht="12.75">
      <c r="A75" s="10">
        <v>4</v>
      </c>
      <c r="B75" s="11">
        <v>87</v>
      </c>
      <c r="C75" s="12" t="s">
        <v>242</v>
      </c>
      <c r="D75" s="12" t="s">
        <v>44</v>
      </c>
      <c r="E75" s="50">
        <v>1976</v>
      </c>
      <c r="F75" s="91" t="s">
        <v>95</v>
      </c>
      <c r="G75" s="12" t="s">
        <v>13</v>
      </c>
      <c r="H75" s="12" t="s">
        <v>14</v>
      </c>
      <c r="I75" s="11">
        <v>1</v>
      </c>
      <c r="J75" s="121">
        <v>0.04074074074074074</v>
      </c>
      <c r="K75" s="62" t="s">
        <v>35</v>
      </c>
      <c r="L75" s="62">
        <v>14</v>
      </c>
      <c r="M75" s="183" t="s">
        <v>448</v>
      </c>
      <c r="N75" s="122" t="s">
        <v>243</v>
      </c>
    </row>
    <row r="76" spans="1:14" ht="12.75">
      <c r="A76" s="10">
        <v>5</v>
      </c>
      <c r="B76" s="11">
        <v>92</v>
      </c>
      <c r="C76" s="12" t="s">
        <v>210</v>
      </c>
      <c r="D76" s="12" t="s">
        <v>24</v>
      </c>
      <c r="E76" s="50">
        <v>1987</v>
      </c>
      <c r="F76" s="23" t="s">
        <v>199</v>
      </c>
      <c r="G76" s="12" t="s">
        <v>211</v>
      </c>
      <c r="H76" s="12" t="s">
        <v>37</v>
      </c>
      <c r="I76" s="11"/>
      <c r="J76" s="121">
        <v>0.041122685185185186</v>
      </c>
      <c r="K76" s="62" t="s">
        <v>35</v>
      </c>
      <c r="L76" s="62">
        <v>13</v>
      </c>
      <c r="M76" s="180" t="s">
        <v>448</v>
      </c>
      <c r="N76" s="122"/>
    </row>
    <row r="77" spans="1:14" ht="12.75">
      <c r="A77" s="10">
        <v>6</v>
      </c>
      <c r="B77" s="11">
        <v>76</v>
      </c>
      <c r="C77" s="12" t="s">
        <v>127</v>
      </c>
      <c r="D77" s="12" t="s">
        <v>28</v>
      </c>
      <c r="E77" s="40">
        <v>32024</v>
      </c>
      <c r="F77" s="23" t="s">
        <v>214</v>
      </c>
      <c r="G77" s="12" t="s">
        <v>10</v>
      </c>
      <c r="H77" s="12" t="s">
        <v>10</v>
      </c>
      <c r="I77" s="11">
        <v>1</v>
      </c>
      <c r="J77" s="121">
        <v>0.04120370370370371</v>
      </c>
      <c r="K77" s="62" t="s">
        <v>35</v>
      </c>
      <c r="L77" s="62">
        <v>12</v>
      </c>
      <c r="M77" s="183" t="s">
        <v>448</v>
      </c>
      <c r="N77" s="122" t="s">
        <v>128</v>
      </c>
    </row>
    <row r="78" spans="1:14" ht="24">
      <c r="A78" s="10">
        <v>7</v>
      </c>
      <c r="B78" s="62">
        <v>59</v>
      </c>
      <c r="C78" s="67" t="s">
        <v>188</v>
      </c>
      <c r="D78" s="67" t="s">
        <v>189</v>
      </c>
      <c r="E78" s="123">
        <v>31413</v>
      </c>
      <c r="F78" s="69" t="s">
        <v>183</v>
      </c>
      <c r="G78" s="67" t="s">
        <v>157</v>
      </c>
      <c r="H78" s="67" t="s">
        <v>158</v>
      </c>
      <c r="I78" s="62" t="s">
        <v>54</v>
      </c>
      <c r="J78" s="121">
        <v>0.041215277777777774</v>
      </c>
      <c r="K78" s="81"/>
      <c r="L78" s="80">
        <v>11</v>
      </c>
      <c r="M78" s="181"/>
      <c r="N78" s="126" t="s">
        <v>190</v>
      </c>
    </row>
    <row r="79" spans="1:14" ht="24">
      <c r="A79" s="10">
        <v>8</v>
      </c>
      <c r="B79" s="62">
        <v>72</v>
      </c>
      <c r="C79" s="67" t="s">
        <v>175</v>
      </c>
      <c r="D79" s="67" t="s">
        <v>176</v>
      </c>
      <c r="E79" s="123">
        <v>30824</v>
      </c>
      <c r="F79" s="69" t="s">
        <v>150</v>
      </c>
      <c r="G79" s="67" t="s">
        <v>151</v>
      </c>
      <c r="H79" s="67" t="s">
        <v>152</v>
      </c>
      <c r="I79" s="62">
        <v>1</v>
      </c>
      <c r="J79" s="121">
        <v>0.04177083333333333</v>
      </c>
      <c r="K79" s="81" t="s">
        <v>35</v>
      </c>
      <c r="L79" s="80">
        <v>10</v>
      </c>
      <c r="M79" s="181"/>
      <c r="N79" s="126" t="s">
        <v>177</v>
      </c>
    </row>
    <row r="80" spans="1:14" ht="12.75">
      <c r="A80" s="10">
        <v>9</v>
      </c>
      <c r="B80" s="11">
        <v>98</v>
      </c>
      <c r="C80" s="107" t="s">
        <v>345</v>
      </c>
      <c r="D80" s="107" t="s">
        <v>110</v>
      </c>
      <c r="E80" s="50">
        <v>1981</v>
      </c>
      <c r="F80" s="91" t="s">
        <v>220</v>
      </c>
      <c r="G80" s="107" t="s">
        <v>221</v>
      </c>
      <c r="H80" s="107" t="s">
        <v>222</v>
      </c>
      <c r="I80" s="62" t="s">
        <v>56</v>
      </c>
      <c r="J80" s="121">
        <v>0.04196759259259259</v>
      </c>
      <c r="K80" s="62" t="s">
        <v>35</v>
      </c>
      <c r="L80" s="62">
        <v>9</v>
      </c>
      <c r="M80" s="183"/>
      <c r="N80" s="122" t="s">
        <v>223</v>
      </c>
    </row>
    <row r="81" spans="1:14" ht="12.75">
      <c r="A81" s="10">
        <v>10</v>
      </c>
      <c r="B81" s="11">
        <v>172</v>
      </c>
      <c r="C81" s="12" t="s">
        <v>203</v>
      </c>
      <c r="D81" s="12" t="s">
        <v>27</v>
      </c>
      <c r="E81" s="50">
        <v>1987</v>
      </c>
      <c r="F81" s="23" t="s">
        <v>199</v>
      </c>
      <c r="G81" s="12" t="s">
        <v>204</v>
      </c>
      <c r="H81" s="12" t="s">
        <v>37</v>
      </c>
      <c r="I81" s="11"/>
      <c r="J81" s="121">
        <v>0.04200231481481481</v>
      </c>
      <c r="K81" s="62" t="s">
        <v>35</v>
      </c>
      <c r="L81" s="62">
        <v>8</v>
      </c>
      <c r="M81" s="183"/>
      <c r="N81" s="122"/>
    </row>
    <row r="82" spans="1:14" ht="24">
      <c r="A82" s="10">
        <v>11</v>
      </c>
      <c r="B82" s="62">
        <v>58</v>
      </c>
      <c r="C82" s="67" t="s">
        <v>182</v>
      </c>
      <c r="D82" s="67" t="s">
        <v>57</v>
      </c>
      <c r="E82" s="123">
        <v>31086</v>
      </c>
      <c r="F82" s="69" t="s">
        <v>183</v>
      </c>
      <c r="G82" s="67" t="s">
        <v>157</v>
      </c>
      <c r="H82" s="67" t="s">
        <v>158</v>
      </c>
      <c r="I82" s="62" t="s">
        <v>54</v>
      </c>
      <c r="J82" s="121">
        <v>0.04221064814814815</v>
      </c>
      <c r="K82" s="81" t="s">
        <v>35</v>
      </c>
      <c r="L82" s="80">
        <v>7</v>
      </c>
      <c r="M82" s="181"/>
      <c r="N82" s="126" t="s">
        <v>184</v>
      </c>
    </row>
    <row r="83" spans="1:14" ht="12.75">
      <c r="A83" s="10">
        <v>12</v>
      </c>
      <c r="B83" s="11">
        <v>173</v>
      </c>
      <c r="C83" s="107" t="s">
        <v>346</v>
      </c>
      <c r="D83" s="107" t="s">
        <v>110</v>
      </c>
      <c r="E83" s="50">
        <v>1985</v>
      </c>
      <c r="F83" s="91" t="s">
        <v>220</v>
      </c>
      <c r="G83" s="107" t="s">
        <v>221</v>
      </c>
      <c r="H83" s="107" t="s">
        <v>222</v>
      </c>
      <c r="I83" s="62" t="s">
        <v>54</v>
      </c>
      <c r="J83" s="121">
        <v>0.04230324074074074</v>
      </c>
      <c r="K83" s="62" t="s">
        <v>35</v>
      </c>
      <c r="L83" s="62">
        <v>6</v>
      </c>
      <c r="M83" s="183"/>
      <c r="N83" s="122" t="s">
        <v>347</v>
      </c>
    </row>
    <row r="84" spans="1:14" ht="12.75">
      <c r="A84" s="10">
        <v>13</v>
      </c>
      <c r="B84" s="62">
        <v>57</v>
      </c>
      <c r="C84" s="67" t="s">
        <v>180</v>
      </c>
      <c r="D84" s="67" t="s">
        <v>45</v>
      </c>
      <c r="E84" s="123">
        <v>30673</v>
      </c>
      <c r="F84" s="69" t="s">
        <v>181</v>
      </c>
      <c r="G84" s="67" t="s">
        <v>157</v>
      </c>
      <c r="H84" s="67" t="s">
        <v>158</v>
      </c>
      <c r="I84" s="62" t="s">
        <v>54</v>
      </c>
      <c r="J84" s="121">
        <v>0.04248842592592592</v>
      </c>
      <c r="K84" s="81" t="s">
        <v>35</v>
      </c>
      <c r="L84" s="80">
        <v>5</v>
      </c>
      <c r="M84" s="181"/>
      <c r="N84" s="126" t="s">
        <v>162</v>
      </c>
    </row>
    <row r="85" spans="1:14" ht="12.75">
      <c r="A85" s="10">
        <v>14</v>
      </c>
      <c r="B85" s="11">
        <v>177</v>
      </c>
      <c r="C85" s="107" t="s">
        <v>94</v>
      </c>
      <c r="D85" s="107" t="s">
        <v>113</v>
      </c>
      <c r="E85" s="50">
        <v>1987</v>
      </c>
      <c r="F85" s="91" t="s">
        <v>331</v>
      </c>
      <c r="G85" s="107" t="s">
        <v>221</v>
      </c>
      <c r="H85" s="107" t="s">
        <v>222</v>
      </c>
      <c r="I85" s="62" t="s">
        <v>56</v>
      </c>
      <c r="J85" s="121">
        <v>0.04342592592592592</v>
      </c>
      <c r="K85" s="62" t="s">
        <v>35</v>
      </c>
      <c r="L85" s="62">
        <v>4</v>
      </c>
      <c r="M85" s="183"/>
      <c r="N85" s="122" t="s">
        <v>351</v>
      </c>
    </row>
    <row r="86" spans="1:14" ht="12.75">
      <c r="A86" s="10">
        <v>15</v>
      </c>
      <c r="B86" s="11">
        <v>347</v>
      </c>
      <c r="C86" s="107" t="s">
        <v>364</v>
      </c>
      <c r="D86" s="107" t="s">
        <v>338</v>
      </c>
      <c r="E86" s="123">
        <v>30329</v>
      </c>
      <c r="F86" s="91" t="s">
        <v>362</v>
      </c>
      <c r="G86" s="107" t="s">
        <v>357</v>
      </c>
      <c r="H86" s="107" t="s">
        <v>66</v>
      </c>
      <c r="I86" s="62" t="s">
        <v>56</v>
      </c>
      <c r="J86" s="121">
        <v>0.04390046296296296</v>
      </c>
      <c r="K86" s="62" t="s">
        <v>35</v>
      </c>
      <c r="L86" s="62">
        <v>3</v>
      </c>
      <c r="M86" s="183"/>
      <c r="N86" s="122" t="s">
        <v>363</v>
      </c>
    </row>
    <row r="87" spans="1:14" ht="12.75">
      <c r="A87" s="10">
        <v>16</v>
      </c>
      <c r="B87" s="11">
        <v>348</v>
      </c>
      <c r="C87" s="107" t="s">
        <v>361</v>
      </c>
      <c r="D87" s="107" t="s">
        <v>46</v>
      </c>
      <c r="E87" s="40">
        <v>32034</v>
      </c>
      <c r="F87" s="91" t="s">
        <v>362</v>
      </c>
      <c r="G87" s="107" t="s">
        <v>357</v>
      </c>
      <c r="H87" s="107" t="s">
        <v>66</v>
      </c>
      <c r="I87" s="62" t="s">
        <v>54</v>
      </c>
      <c r="J87" s="121">
        <v>0.044236111111111115</v>
      </c>
      <c r="K87" s="62" t="s">
        <v>35</v>
      </c>
      <c r="L87" s="62">
        <v>2</v>
      </c>
      <c r="M87" s="183"/>
      <c r="N87" s="122" t="s">
        <v>363</v>
      </c>
    </row>
    <row r="88" spans="1:14" ht="12.75">
      <c r="A88" s="10">
        <v>17</v>
      </c>
      <c r="B88" s="62">
        <v>61</v>
      </c>
      <c r="C88" s="67" t="s">
        <v>178</v>
      </c>
      <c r="D88" s="67" t="s">
        <v>98</v>
      </c>
      <c r="E88" s="123">
        <v>28694</v>
      </c>
      <c r="F88" s="69" t="s">
        <v>179</v>
      </c>
      <c r="G88" s="67" t="s">
        <v>157</v>
      </c>
      <c r="H88" s="67" t="s">
        <v>158</v>
      </c>
      <c r="I88" s="62" t="s">
        <v>54</v>
      </c>
      <c r="J88" s="121">
        <v>0.044652777777777784</v>
      </c>
      <c r="K88" s="81" t="s">
        <v>35</v>
      </c>
      <c r="L88" s="80">
        <v>0</v>
      </c>
      <c r="M88" s="181"/>
      <c r="N88" s="126" t="s">
        <v>162</v>
      </c>
    </row>
    <row r="89" spans="1:14" ht="12.75">
      <c r="A89" s="10">
        <v>18</v>
      </c>
      <c r="B89" s="11">
        <v>350</v>
      </c>
      <c r="C89" s="107" t="s">
        <v>356</v>
      </c>
      <c r="D89" s="107" t="s">
        <v>46</v>
      </c>
      <c r="E89" s="40">
        <v>27697</v>
      </c>
      <c r="F89" s="91" t="s">
        <v>193</v>
      </c>
      <c r="G89" s="107" t="s">
        <v>357</v>
      </c>
      <c r="H89" s="107" t="s">
        <v>66</v>
      </c>
      <c r="I89" s="62">
        <v>1</v>
      </c>
      <c r="J89" s="121">
        <v>0.0453587962962963</v>
      </c>
      <c r="K89" s="62" t="s">
        <v>35</v>
      </c>
      <c r="L89" s="62">
        <v>0</v>
      </c>
      <c r="M89" s="183"/>
      <c r="N89" s="122" t="s">
        <v>358</v>
      </c>
    </row>
    <row r="90" spans="1:14" ht="12.75">
      <c r="A90" s="10">
        <v>19</v>
      </c>
      <c r="B90" s="11">
        <v>175</v>
      </c>
      <c r="C90" s="107" t="s">
        <v>348</v>
      </c>
      <c r="D90" s="107" t="s">
        <v>88</v>
      </c>
      <c r="E90" s="50">
        <v>1987</v>
      </c>
      <c r="F90" s="91" t="s">
        <v>220</v>
      </c>
      <c r="G90" s="107" t="s">
        <v>221</v>
      </c>
      <c r="H90" s="107" t="s">
        <v>222</v>
      </c>
      <c r="I90" s="62" t="s">
        <v>54</v>
      </c>
      <c r="J90" s="121">
        <v>0.04662037037037037</v>
      </c>
      <c r="K90" s="62" t="s">
        <v>35</v>
      </c>
      <c r="L90" s="62">
        <v>0</v>
      </c>
      <c r="M90" s="183"/>
      <c r="N90" s="122" t="s">
        <v>226</v>
      </c>
    </row>
    <row r="91" spans="1:14" ht="24">
      <c r="A91" s="10">
        <v>20</v>
      </c>
      <c r="B91" s="62">
        <v>60</v>
      </c>
      <c r="C91" s="67" t="s">
        <v>185</v>
      </c>
      <c r="D91" s="67" t="s">
        <v>186</v>
      </c>
      <c r="E91" s="123">
        <v>29793</v>
      </c>
      <c r="F91" s="69" t="s">
        <v>181</v>
      </c>
      <c r="G91" s="67" t="s">
        <v>157</v>
      </c>
      <c r="H91" s="67" t="s">
        <v>158</v>
      </c>
      <c r="I91" s="62" t="s">
        <v>54</v>
      </c>
      <c r="J91" s="121">
        <v>0.047002314814814816</v>
      </c>
      <c r="K91" s="81" t="s">
        <v>35</v>
      </c>
      <c r="L91" s="80">
        <v>0</v>
      </c>
      <c r="M91" s="181"/>
      <c r="N91" s="126" t="s">
        <v>187</v>
      </c>
    </row>
    <row r="92" spans="1:14" ht="12.75">
      <c r="A92" s="10">
        <v>21</v>
      </c>
      <c r="B92" s="11">
        <v>349</v>
      </c>
      <c r="C92" s="107" t="s">
        <v>359</v>
      </c>
      <c r="D92" s="107" t="s">
        <v>24</v>
      </c>
      <c r="E92" s="40">
        <v>28030</v>
      </c>
      <c r="F92" s="91" t="s">
        <v>360</v>
      </c>
      <c r="G92" s="107" t="s">
        <v>68</v>
      </c>
      <c r="H92" s="107" t="s">
        <v>66</v>
      </c>
      <c r="I92" s="62">
        <v>1</v>
      </c>
      <c r="J92" s="121">
        <v>0.048749999999999995</v>
      </c>
      <c r="K92" s="62" t="s">
        <v>35</v>
      </c>
      <c r="L92" s="62">
        <v>0</v>
      </c>
      <c r="M92" s="183"/>
      <c r="N92" s="122" t="s">
        <v>193</v>
      </c>
    </row>
    <row r="93" spans="1:14" ht="12.75">
      <c r="A93" s="10">
        <v>22</v>
      </c>
      <c r="B93" s="62">
        <v>67</v>
      </c>
      <c r="C93" s="67" t="s">
        <v>174</v>
      </c>
      <c r="D93" s="67" t="s">
        <v>116</v>
      </c>
      <c r="E93" s="123">
        <v>30713</v>
      </c>
      <c r="F93" s="69" t="s">
        <v>150</v>
      </c>
      <c r="G93" s="67" t="s">
        <v>151</v>
      </c>
      <c r="H93" s="67" t="s">
        <v>152</v>
      </c>
      <c r="I93" s="62" t="s">
        <v>54</v>
      </c>
      <c r="J93" s="121">
        <v>0.048761574074074075</v>
      </c>
      <c r="K93" s="81" t="s">
        <v>35</v>
      </c>
      <c r="L93" s="80">
        <v>0</v>
      </c>
      <c r="M93" s="180"/>
      <c r="N93" s="127" t="s">
        <v>153</v>
      </c>
    </row>
    <row r="94" spans="1:14" ht="12.75">
      <c r="A94" s="10">
        <v>23</v>
      </c>
      <c r="B94" s="62">
        <v>73</v>
      </c>
      <c r="C94" s="67" t="s">
        <v>170</v>
      </c>
      <c r="D94" s="67" t="s">
        <v>171</v>
      </c>
      <c r="E94" s="50">
        <v>1984</v>
      </c>
      <c r="F94" s="69" t="s">
        <v>150</v>
      </c>
      <c r="G94" s="67" t="s">
        <v>172</v>
      </c>
      <c r="H94" s="67" t="s">
        <v>152</v>
      </c>
      <c r="I94" s="62" t="s">
        <v>56</v>
      </c>
      <c r="J94" s="121">
        <v>0.049421296296296297</v>
      </c>
      <c r="K94" s="81" t="s">
        <v>35</v>
      </c>
      <c r="L94" s="80">
        <v>0</v>
      </c>
      <c r="M94" s="180"/>
      <c r="N94" s="127" t="s">
        <v>173</v>
      </c>
    </row>
    <row r="95" spans="1:14" ht="12.75">
      <c r="A95" s="10">
        <v>24</v>
      </c>
      <c r="B95" s="11">
        <v>181</v>
      </c>
      <c r="C95" s="107" t="s">
        <v>354</v>
      </c>
      <c r="D95" s="107" t="s">
        <v>45</v>
      </c>
      <c r="E95" s="40">
        <v>30574</v>
      </c>
      <c r="F95" s="91" t="s">
        <v>193</v>
      </c>
      <c r="G95" s="107" t="s">
        <v>373</v>
      </c>
      <c r="H95" s="107" t="s">
        <v>14</v>
      </c>
      <c r="I95" s="11">
        <v>2</v>
      </c>
      <c r="J95" s="121">
        <v>0.04984953703703704</v>
      </c>
      <c r="K95" s="62" t="s">
        <v>35</v>
      </c>
      <c r="L95" s="62">
        <v>0</v>
      </c>
      <c r="M95" s="183"/>
      <c r="N95" s="122"/>
    </row>
    <row r="96" spans="1:14" ht="12.75">
      <c r="A96" s="10">
        <v>25</v>
      </c>
      <c r="B96" s="11">
        <v>91</v>
      </c>
      <c r="C96" s="12" t="s">
        <v>197</v>
      </c>
      <c r="D96" s="12" t="s">
        <v>26</v>
      </c>
      <c r="E96" s="40">
        <v>28910</v>
      </c>
      <c r="F96" s="23" t="s">
        <v>198</v>
      </c>
      <c r="G96" s="12" t="s">
        <v>193</v>
      </c>
      <c r="H96" s="12" t="s">
        <v>37</v>
      </c>
      <c r="I96" s="11">
        <v>1</v>
      </c>
      <c r="J96" s="121">
        <v>0.05349537037037037</v>
      </c>
      <c r="K96" s="62" t="s">
        <v>35</v>
      </c>
      <c r="L96" s="62">
        <v>0</v>
      </c>
      <c r="M96" s="183"/>
      <c r="N96" s="122"/>
    </row>
    <row r="97" spans="1:14" ht="12.75">
      <c r="A97" s="10">
        <v>26</v>
      </c>
      <c r="B97" s="62">
        <v>68</v>
      </c>
      <c r="C97" s="67" t="s">
        <v>163</v>
      </c>
      <c r="D97" s="67" t="s">
        <v>116</v>
      </c>
      <c r="E97" s="123">
        <v>33054</v>
      </c>
      <c r="F97" s="69" t="s">
        <v>150</v>
      </c>
      <c r="G97" s="67" t="s">
        <v>151</v>
      </c>
      <c r="H97" s="67" t="s">
        <v>152</v>
      </c>
      <c r="I97" s="62" t="s">
        <v>54</v>
      </c>
      <c r="J97" s="121">
        <v>0.05458333333333334</v>
      </c>
      <c r="K97" s="81" t="s">
        <v>35</v>
      </c>
      <c r="L97" s="80">
        <v>0</v>
      </c>
      <c r="M97" s="180"/>
      <c r="N97" s="127" t="s">
        <v>153</v>
      </c>
    </row>
    <row r="98" spans="1:14" ht="12.75">
      <c r="A98" s="10">
        <v>27</v>
      </c>
      <c r="B98" s="11">
        <v>358</v>
      </c>
      <c r="C98" s="12" t="s">
        <v>90</v>
      </c>
      <c r="D98" s="12" t="s">
        <v>60</v>
      </c>
      <c r="E98" s="40">
        <v>20507</v>
      </c>
      <c r="F98" s="23" t="s">
        <v>91</v>
      </c>
      <c r="G98" s="12" t="s">
        <v>10</v>
      </c>
      <c r="H98" s="12" t="s">
        <v>10</v>
      </c>
      <c r="I98" s="11">
        <v>1</v>
      </c>
      <c r="J98" s="121">
        <v>0.07807870370370369</v>
      </c>
      <c r="K98" s="83" t="s">
        <v>35</v>
      </c>
      <c r="L98" s="83" t="s">
        <v>35</v>
      </c>
      <c r="M98" s="183"/>
      <c r="N98" s="122" t="s">
        <v>92</v>
      </c>
    </row>
    <row r="99" spans="1:14" ht="12.75">
      <c r="A99" s="61"/>
      <c r="B99" s="62">
        <v>74</v>
      </c>
      <c r="C99" s="67" t="s">
        <v>167</v>
      </c>
      <c r="D99" s="67" t="s">
        <v>113</v>
      </c>
      <c r="E99" s="123">
        <v>30360</v>
      </c>
      <c r="F99" s="69" t="s">
        <v>168</v>
      </c>
      <c r="G99" s="67" t="s">
        <v>103</v>
      </c>
      <c r="H99" s="67" t="s">
        <v>64</v>
      </c>
      <c r="I99" s="62">
        <v>1</v>
      </c>
      <c r="J99" s="121" t="s">
        <v>131</v>
      </c>
      <c r="K99" s="81" t="s">
        <v>35</v>
      </c>
      <c r="L99" s="80" t="s">
        <v>35</v>
      </c>
      <c r="M99" s="180"/>
      <c r="N99" s="127" t="s">
        <v>169</v>
      </c>
    </row>
    <row r="100" spans="1:14" ht="12.75">
      <c r="A100" s="10"/>
      <c r="B100" s="11">
        <v>77</v>
      </c>
      <c r="C100" s="12" t="s">
        <v>215</v>
      </c>
      <c r="D100" s="12" t="s">
        <v>44</v>
      </c>
      <c r="E100" s="40">
        <v>31721</v>
      </c>
      <c r="F100" s="23" t="s">
        <v>97</v>
      </c>
      <c r="G100" s="12" t="s">
        <v>10</v>
      </c>
      <c r="H100" s="12" t="s">
        <v>10</v>
      </c>
      <c r="I100" s="11">
        <v>1</v>
      </c>
      <c r="J100" s="121" t="s">
        <v>131</v>
      </c>
      <c r="K100" s="62" t="s">
        <v>35</v>
      </c>
      <c r="L100" s="62" t="s">
        <v>35</v>
      </c>
      <c r="M100" s="183"/>
      <c r="N100" s="122" t="s">
        <v>96</v>
      </c>
    </row>
    <row r="101" spans="1:14" ht="12.75">
      <c r="A101" s="10"/>
      <c r="B101" s="11">
        <v>179</v>
      </c>
      <c r="C101" s="107" t="s">
        <v>344</v>
      </c>
      <c r="D101" s="107" t="s">
        <v>227</v>
      </c>
      <c r="E101" s="50">
        <v>1985</v>
      </c>
      <c r="F101" s="91" t="s">
        <v>220</v>
      </c>
      <c r="G101" s="107" t="s">
        <v>221</v>
      </c>
      <c r="H101" s="107" t="s">
        <v>222</v>
      </c>
      <c r="I101" s="62" t="s">
        <v>54</v>
      </c>
      <c r="J101" s="121" t="s">
        <v>131</v>
      </c>
      <c r="K101" s="62" t="s">
        <v>35</v>
      </c>
      <c r="L101" s="62" t="s">
        <v>35</v>
      </c>
      <c r="M101" s="183"/>
      <c r="N101" s="122" t="s">
        <v>226</v>
      </c>
    </row>
    <row r="102" spans="1:14" ht="12.75">
      <c r="A102" s="10"/>
      <c r="B102" s="11">
        <v>78</v>
      </c>
      <c r="C102" s="12" t="s">
        <v>125</v>
      </c>
      <c r="D102" s="12" t="s">
        <v>44</v>
      </c>
      <c r="E102" s="40">
        <v>31605</v>
      </c>
      <c r="F102" s="23" t="s">
        <v>126</v>
      </c>
      <c r="G102" s="12" t="s">
        <v>10</v>
      </c>
      <c r="H102" s="12" t="s">
        <v>10</v>
      </c>
      <c r="I102" s="11" t="s">
        <v>35</v>
      </c>
      <c r="J102" s="121" t="s">
        <v>300</v>
      </c>
      <c r="K102" s="62" t="s">
        <v>35</v>
      </c>
      <c r="L102" s="62" t="s">
        <v>35</v>
      </c>
      <c r="M102" s="183"/>
      <c r="N102" s="122" t="s">
        <v>35</v>
      </c>
    </row>
    <row r="103" spans="1:14" ht="12.75">
      <c r="A103" s="13"/>
      <c r="B103" s="14">
        <v>84</v>
      </c>
      <c r="C103" s="15" t="s">
        <v>94</v>
      </c>
      <c r="D103" s="15" t="s">
        <v>105</v>
      </c>
      <c r="E103" s="136">
        <v>1987</v>
      </c>
      <c r="F103" s="24" t="s">
        <v>199</v>
      </c>
      <c r="G103" s="15" t="s">
        <v>204</v>
      </c>
      <c r="H103" s="15" t="s">
        <v>37</v>
      </c>
      <c r="I103" s="14"/>
      <c r="J103" s="125" t="s">
        <v>300</v>
      </c>
      <c r="K103" s="63" t="s">
        <v>35</v>
      </c>
      <c r="L103" s="63" t="s">
        <v>35</v>
      </c>
      <c r="M103" s="184"/>
      <c r="N103" s="131"/>
    </row>
    <row r="104" spans="5:10" ht="12.75">
      <c r="E104" s="28"/>
      <c r="J104" s="49"/>
    </row>
    <row r="106" spans="1:14" s="32" customFormat="1" ht="12">
      <c r="A106" s="30"/>
      <c r="B106" s="93" t="s">
        <v>378</v>
      </c>
      <c r="F106" s="30"/>
      <c r="G106" s="143" t="s">
        <v>374</v>
      </c>
      <c r="H106" s="31"/>
      <c r="I106" s="30"/>
      <c r="J106" s="48"/>
      <c r="K106" s="30"/>
      <c r="L106" s="30"/>
      <c r="M106" s="179"/>
      <c r="N106" s="128"/>
    </row>
    <row r="107" spans="1:14" s="32" customFormat="1" ht="12">
      <c r="A107" s="30"/>
      <c r="B107" s="137" t="s">
        <v>20</v>
      </c>
      <c r="F107" s="30"/>
      <c r="G107" s="144"/>
      <c r="H107" s="34"/>
      <c r="I107" s="30"/>
      <c r="J107" s="48"/>
      <c r="K107" s="30"/>
      <c r="L107" s="30"/>
      <c r="M107" s="186"/>
      <c r="N107" s="133" t="s">
        <v>375</v>
      </c>
    </row>
    <row r="108" spans="1:14" s="32" customFormat="1" ht="12">
      <c r="A108" s="30"/>
      <c r="B108" s="93"/>
      <c r="F108" s="138" t="s">
        <v>21</v>
      </c>
      <c r="G108" s="145"/>
      <c r="H108" s="31"/>
      <c r="I108" s="30"/>
      <c r="J108" s="48"/>
      <c r="K108" s="30"/>
      <c r="L108" s="30"/>
      <c r="M108" s="187"/>
      <c r="N108" s="36"/>
    </row>
    <row r="109" spans="1:14" s="32" customFormat="1" ht="12">
      <c r="A109" s="30"/>
      <c r="B109" s="93" t="s">
        <v>379</v>
      </c>
      <c r="F109" s="139"/>
      <c r="G109" s="145"/>
      <c r="H109" s="30"/>
      <c r="I109" s="30"/>
      <c r="J109" s="48"/>
      <c r="K109" s="30"/>
      <c r="L109" s="30"/>
      <c r="M109" s="30"/>
      <c r="N109" s="30"/>
    </row>
    <row r="110" spans="1:14" s="32" customFormat="1" ht="12">
      <c r="A110" s="30"/>
      <c r="B110" s="137" t="s">
        <v>23</v>
      </c>
      <c r="C110" s="36"/>
      <c r="F110" s="139"/>
      <c r="G110" s="143" t="s">
        <v>376</v>
      </c>
      <c r="H110" s="31"/>
      <c r="I110" s="30"/>
      <c r="J110" s="48"/>
      <c r="K110" s="30"/>
      <c r="L110" s="30"/>
      <c r="M110" s="30"/>
      <c r="N110" s="30"/>
    </row>
    <row r="111" spans="1:14" s="32" customFormat="1" ht="12">
      <c r="A111" s="30"/>
      <c r="B111" s="37"/>
      <c r="C111" s="36"/>
      <c r="F111" s="138" t="s">
        <v>380</v>
      </c>
      <c r="G111" s="33"/>
      <c r="H111" s="34"/>
      <c r="I111" s="30"/>
      <c r="J111" s="48"/>
      <c r="K111" s="30"/>
      <c r="L111" s="30"/>
      <c r="M111" s="186"/>
      <c r="N111" s="133" t="s">
        <v>377</v>
      </c>
    </row>
    <row r="112" spans="1:14" s="32" customFormat="1" ht="12">
      <c r="A112" s="30"/>
      <c r="B112" s="31"/>
      <c r="C112" s="36"/>
      <c r="E112" s="35"/>
      <c r="F112" s="133"/>
      <c r="H112" s="31"/>
      <c r="I112" s="30"/>
      <c r="J112" s="48"/>
      <c r="K112" s="30"/>
      <c r="L112" s="30"/>
      <c r="M112" s="186"/>
      <c r="N112" s="133"/>
    </row>
  </sheetData>
  <sheetProtection/>
  <mergeCells count="4">
    <mergeCell ref="A1:N1"/>
    <mergeCell ref="A2:N2"/>
    <mergeCell ref="A3:N3"/>
    <mergeCell ref="A5:N5"/>
  </mergeCells>
  <printOptions horizontalCentered="1"/>
  <pageMargins left="0.3937007874015748" right="0.3937007874015748" top="0.5905511811023623" bottom="0.1968503937007874" header="0.3937007874015748" footer="0.5118110236220472"/>
  <pageSetup fitToHeight="3" horizontalDpi="600" verticalDpi="600" orientation="landscape" paperSize="9" scale="82" r:id="rId1"/>
  <headerFooter alignWithMargins="0">
    <oddHeader>&amp;R&amp;"Tahoma,Полужирный"&amp;8Страница &amp;P из &amp;N</oddHeader>
  </headerFooter>
  <rowBreaks count="2" manualBreakCount="2">
    <brk id="41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1.421875" style="55" customWidth="1"/>
    <col min="2" max="2" width="7.421875" style="56" customWidth="1"/>
    <col min="3" max="3" width="41.00390625" style="55" customWidth="1"/>
    <col min="4" max="4" width="5.7109375" style="56" customWidth="1"/>
    <col min="5" max="9" width="5.7109375" style="55" customWidth="1"/>
    <col min="10" max="10" width="6.421875" style="55" customWidth="1"/>
    <col min="11" max="11" width="1.421875" style="55" customWidth="1"/>
    <col min="12" max="16384" width="9.140625" style="55" customWidth="1"/>
  </cols>
  <sheetData>
    <row r="1" spans="1:11" s="29" customFormat="1" ht="31.5" customHeight="1">
      <c r="A1" s="188" t="s">
        <v>133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9" customFormat="1" ht="79.5" customHeight="1">
      <c r="A2" s="189" t="s">
        <v>435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2" customFormat="1" ht="12.75">
      <c r="A3" s="190" t="s">
        <v>381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0" ht="12.75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1" s="18" customFormat="1" ht="12.75">
      <c r="A5" s="191" t="s">
        <v>436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ht="12.75">
      <c r="D6" s="154"/>
    </row>
    <row r="7" spans="2:11" s="57" customFormat="1" ht="12.75">
      <c r="B7" s="167" t="s">
        <v>439</v>
      </c>
      <c r="C7" s="166"/>
      <c r="D7" s="165"/>
      <c r="E7" s="165"/>
      <c r="F7" s="165"/>
      <c r="G7" s="165"/>
      <c r="H7" s="165"/>
      <c r="I7" s="165"/>
      <c r="J7" s="165"/>
      <c r="K7" s="55"/>
    </row>
    <row r="8" spans="2:11" s="57" customFormat="1" ht="12.75">
      <c r="B8" s="97" t="s">
        <v>0</v>
      </c>
      <c r="C8" s="98" t="s">
        <v>4</v>
      </c>
      <c r="D8" s="103">
        <v>1</v>
      </c>
      <c r="E8" s="103">
        <v>2</v>
      </c>
      <c r="F8" s="103">
        <v>3</v>
      </c>
      <c r="G8" s="155"/>
      <c r="H8" s="58"/>
      <c r="I8" s="103"/>
      <c r="J8" s="103" t="s">
        <v>437</v>
      </c>
      <c r="K8" s="55"/>
    </row>
    <row r="9" spans="2:11" s="59" customFormat="1" ht="12.75">
      <c r="B9" s="158">
        <v>1</v>
      </c>
      <c r="C9" s="195" t="s">
        <v>37</v>
      </c>
      <c r="D9" s="202">
        <v>2</v>
      </c>
      <c r="E9" s="170">
        <v>3</v>
      </c>
      <c r="F9" s="95">
        <v>5</v>
      </c>
      <c r="G9" s="95"/>
      <c r="H9" s="95"/>
      <c r="I9" s="95"/>
      <c r="J9" s="160">
        <v>5</v>
      </c>
      <c r="K9" s="55"/>
    </row>
    <row r="10" spans="2:11" s="59" customFormat="1" ht="12.75" customHeight="1">
      <c r="B10" s="157"/>
      <c r="C10" s="198" t="s">
        <v>450</v>
      </c>
      <c r="D10" s="196"/>
      <c r="E10" s="197"/>
      <c r="F10" s="197"/>
      <c r="G10" s="197"/>
      <c r="H10" s="197"/>
      <c r="I10" s="197"/>
      <c r="J10" s="194"/>
      <c r="K10" s="55"/>
    </row>
    <row r="11" spans="2:11" s="59" customFormat="1" ht="12.75">
      <c r="B11" s="157">
        <v>2</v>
      </c>
      <c r="C11" s="173" t="s">
        <v>14</v>
      </c>
      <c r="D11" s="159">
        <v>1</v>
      </c>
      <c r="E11" s="95">
        <v>4</v>
      </c>
      <c r="F11" s="95" t="s">
        <v>193</v>
      </c>
      <c r="G11" s="95"/>
      <c r="H11" s="95"/>
      <c r="I11" s="95"/>
      <c r="J11" s="160">
        <v>5</v>
      </c>
      <c r="K11" s="55"/>
    </row>
    <row r="12" spans="2:11" s="59" customFormat="1" ht="12.75">
      <c r="B12" s="157"/>
      <c r="C12" s="198" t="s">
        <v>451</v>
      </c>
      <c r="D12" s="196"/>
      <c r="E12" s="197"/>
      <c r="F12" s="197"/>
      <c r="G12" s="197"/>
      <c r="H12" s="197"/>
      <c r="I12" s="197"/>
      <c r="J12" s="194"/>
      <c r="K12" s="55"/>
    </row>
    <row r="13" spans="2:11" s="59" customFormat="1" ht="12.75">
      <c r="B13" s="157">
        <v>3</v>
      </c>
      <c r="C13" s="91" t="s">
        <v>438</v>
      </c>
      <c r="D13" s="159">
        <v>7</v>
      </c>
      <c r="E13" s="95">
        <v>8</v>
      </c>
      <c r="F13" s="95" t="s">
        <v>193</v>
      </c>
      <c r="G13" s="95"/>
      <c r="H13" s="95"/>
      <c r="I13" s="95"/>
      <c r="J13" s="160">
        <v>15</v>
      </c>
      <c r="K13" s="55"/>
    </row>
    <row r="14" spans="2:11" s="59" customFormat="1" ht="12.75">
      <c r="B14" s="157"/>
      <c r="C14" s="198" t="s">
        <v>452</v>
      </c>
      <c r="D14" s="196"/>
      <c r="E14" s="197"/>
      <c r="F14" s="197"/>
      <c r="G14" s="197"/>
      <c r="H14" s="197"/>
      <c r="I14" s="197"/>
      <c r="J14" s="194"/>
      <c r="K14" s="55"/>
    </row>
    <row r="15" spans="2:11" s="59" customFormat="1" ht="12.75">
      <c r="B15" s="157"/>
      <c r="C15" s="173" t="s">
        <v>10</v>
      </c>
      <c r="D15" s="159">
        <v>6</v>
      </c>
      <c r="E15" s="95" t="s">
        <v>193</v>
      </c>
      <c r="F15" s="95" t="s">
        <v>193</v>
      </c>
      <c r="G15" s="95"/>
      <c r="H15" s="95"/>
      <c r="I15" s="95"/>
      <c r="J15" s="160"/>
      <c r="K15" s="55"/>
    </row>
    <row r="16" spans="2:11" s="59" customFormat="1" ht="12.75">
      <c r="B16" s="161"/>
      <c r="C16" s="203" t="s">
        <v>453</v>
      </c>
      <c r="D16" s="199"/>
      <c r="E16" s="200"/>
      <c r="F16" s="200"/>
      <c r="G16" s="200"/>
      <c r="H16" s="200"/>
      <c r="I16" s="200"/>
      <c r="J16" s="201"/>
      <c r="K16" s="55"/>
    </row>
    <row r="17" ht="12.75">
      <c r="D17" s="154"/>
    </row>
    <row r="18" spans="2:11" s="57" customFormat="1" ht="12.75">
      <c r="B18" s="167" t="s">
        <v>440</v>
      </c>
      <c r="C18" s="166"/>
      <c r="D18" s="165"/>
      <c r="E18" s="165"/>
      <c r="F18" s="165"/>
      <c r="G18" s="165"/>
      <c r="H18" s="165"/>
      <c r="I18" s="165"/>
      <c r="J18" s="165"/>
      <c r="K18" s="55"/>
    </row>
    <row r="19" spans="2:11" s="57" customFormat="1" ht="12.75">
      <c r="B19" s="168" t="s">
        <v>0</v>
      </c>
      <c r="C19" s="169" t="s">
        <v>4</v>
      </c>
      <c r="D19" s="103">
        <v>1</v>
      </c>
      <c r="E19" s="103">
        <v>2</v>
      </c>
      <c r="F19" s="103">
        <v>3</v>
      </c>
      <c r="G19" s="155">
        <v>4</v>
      </c>
      <c r="H19" s="58"/>
      <c r="I19" s="103"/>
      <c r="J19" s="103" t="s">
        <v>437</v>
      </c>
      <c r="K19" s="55"/>
    </row>
    <row r="20" spans="2:11" s="59" customFormat="1" ht="12.75">
      <c r="B20" s="157">
        <v>1</v>
      </c>
      <c r="C20" s="101" t="s">
        <v>222</v>
      </c>
      <c r="D20" s="170">
        <v>1</v>
      </c>
      <c r="E20" s="170">
        <v>4</v>
      </c>
      <c r="F20" s="170">
        <v>9</v>
      </c>
      <c r="G20" s="95">
        <v>11</v>
      </c>
      <c r="H20" s="95"/>
      <c r="I20" s="95"/>
      <c r="J20" s="160">
        <v>14</v>
      </c>
      <c r="K20" s="55"/>
    </row>
    <row r="21" spans="2:11" s="59" customFormat="1" ht="12.75" customHeight="1">
      <c r="B21" s="157"/>
      <c r="C21" s="198" t="s">
        <v>454</v>
      </c>
      <c r="D21" s="196"/>
      <c r="E21" s="197"/>
      <c r="F21" s="197"/>
      <c r="G21" s="197"/>
      <c r="H21" s="197"/>
      <c r="I21" s="197"/>
      <c r="J21" s="194"/>
      <c r="K21" s="55"/>
    </row>
    <row r="22" spans="2:11" s="59" customFormat="1" ht="12.75">
      <c r="B22" s="157">
        <v>2</v>
      </c>
      <c r="C22" s="100" t="s">
        <v>14</v>
      </c>
      <c r="D22" s="170">
        <v>2</v>
      </c>
      <c r="E22" s="170">
        <v>6</v>
      </c>
      <c r="F22" s="170">
        <v>8</v>
      </c>
      <c r="G22" s="95">
        <v>10</v>
      </c>
      <c r="H22" s="95"/>
      <c r="I22" s="95"/>
      <c r="J22" s="160">
        <v>16</v>
      </c>
      <c r="K22" s="55"/>
    </row>
    <row r="23" spans="2:11" s="59" customFormat="1" ht="12.75" customHeight="1">
      <c r="B23" s="157"/>
      <c r="C23" s="198" t="s">
        <v>455</v>
      </c>
      <c r="D23" s="196"/>
      <c r="E23" s="197"/>
      <c r="F23" s="197"/>
      <c r="G23" s="197"/>
      <c r="H23" s="197"/>
      <c r="I23" s="197"/>
      <c r="J23" s="194"/>
      <c r="K23" s="55"/>
    </row>
    <row r="24" spans="2:11" s="59" customFormat="1" ht="12.75">
      <c r="B24" s="157">
        <v>3</v>
      </c>
      <c r="C24" s="101" t="s">
        <v>158</v>
      </c>
      <c r="D24" s="170">
        <v>3</v>
      </c>
      <c r="E24" s="170">
        <v>5</v>
      </c>
      <c r="F24" s="170">
        <v>15</v>
      </c>
      <c r="G24" s="95" t="s">
        <v>193</v>
      </c>
      <c r="H24" s="95"/>
      <c r="I24" s="95"/>
      <c r="J24" s="160">
        <v>23</v>
      </c>
      <c r="K24" s="55"/>
    </row>
    <row r="25" spans="2:11" s="59" customFormat="1" ht="12.75" customHeight="1">
      <c r="B25" s="157"/>
      <c r="C25" s="198" t="s">
        <v>456</v>
      </c>
      <c r="D25" s="196"/>
      <c r="E25" s="197"/>
      <c r="F25" s="197"/>
      <c r="G25" s="197"/>
      <c r="H25" s="197"/>
      <c r="I25" s="197"/>
      <c r="J25" s="194"/>
      <c r="K25" s="55"/>
    </row>
    <row r="26" spans="2:11" s="59" customFormat="1" ht="12.75">
      <c r="B26" s="157">
        <v>4</v>
      </c>
      <c r="C26" s="101" t="s">
        <v>37</v>
      </c>
      <c r="D26" s="170">
        <v>12</v>
      </c>
      <c r="E26" s="170">
        <v>13</v>
      </c>
      <c r="F26" s="170">
        <v>14</v>
      </c>
      <c r="G26" s="95" t="s">
        <v>193</v>
      </c>
      <c r="H26" s="95"/>
      <c r="I26" s="95"/>
      <c r="J26" s="160">
        <v>39</v>
      </c>
      <c r="K26" s="55"/>
    </row>
    <row r="27" spans="2:11" s="59" customFormat="1" ht="12.75" customHeight="1">
      <c r="B27" s="157"/>
      <c r="C27" s="198" t="s">
        <v>457</v>
      </c>
      <c r="D27" s="196"/>
      <c r="E27" s="197"/>
      <c r="F27" s="197"/>
      <c r="G27" s="197"/>
      <c r="H27" s="197"/>
      <c r="I27" s="197"/>
      <c r="J27" s="194"/>
      <c r="K27" s="55"/>
    </row>
    <row r="28" spans="2:11" s="59" customFormat="1" ht="12.75">
      <c r="B28" s="157"/>
      <c r="C28" s="101" t="s">
        <v>341</v>
      </c>
      <c r="D28" s="170">
        <v>7</v>
      </c>
      <c r="E28" s="170" t="s">
        <v>193</v>
      </c>
      <c r="F28" s="170" t="s">
        <v>193</v>
      </c>
      <c r="G28" s="95" t="s">
        <v>193</v>
      </c>
      <c r="H28" s="95"/>
      <c r="I28" s="95"/>
      <c r="J28" s="160"/>
      <c r="K28" s="55"/>
    </row>
    <row r="29" spans="2:11" s="59" customFormat="1" ht="12.75">
      <c r="B29" s="161"/>
      <c r="C29" s="203" t="s">
        <v>458</v>
      </c>
      <c r="D29" s="199"/>
      <c r="E29" s="200"/>
      <c r="F29" s="200"/>
      <c r="G29" s="200"/>
      <c r="H29" s="200"/>
      <c r="I29" s="200"/>
      <c r="J29" s="201"/>
      <c r="K29" s="55"/>
    </row>
    <row r="30" spans="2:11" s="59" customFormat="1" ht="12.75">
      <c r="B30" s="56"/>
      <c r="C30" s="55"/>
      <c r="D30" s="154"/>
      <c r="E30" s="55"/>
      <c r="F30" s="55"/>
      <c r="G30" s="55"/>
      <c r="H30" s="55"/>
      <c r="I30" s="55"/>
      <c r="J30" s="55"/>
      <c r="K30" s="55"/>
    </row>
    <row r="31" spans="2:11" s="59" customFormat="1" ht="12.75">
      <c r="B31" s="167" t="s">
        <v>441</v>
      </c>
      <c r="C31" s="166"/>
      <c r="D31" s="165"/>
      <c r="E31" s="165"/>
      <c r="F31" s="165"/>
      <c r="G31" s="165"/>
      <c r="H31" s="165"/>
      <c r="I31" s="165"/>
      <c r="J31" s="165"/>
      <c r="K31" s="55"/>
    </row>
    <row r="32" spans="2:11" s="59" customFormat="1" ht="12.75">
      <c r="B32" s="168" t="s">
        <v>0</v>
      </c>
      <c r="C32" s="169" t="s">
        <v>4</v>
      </c>
      <c r="D32" s="103">
        <v>1</v>
      </c>
      <c r="E32" s="103">
        <v>2</v>
      </c>
      <c r="F32" s="103">
        <v>3</v>
      </c>
      <c r="G32" s="155">
        <v>4</v>
      </c>
      <c r="H32" s="58"/>
      <c r="I32" s="103"/>
      <c r="J32" s="103" t="s">
        <v>437</v>
      </c>
      <c r="K32" s="55"/>
    </row>
    <row r="33" spans="2:11" s="59" customFormat="1" ht="12.75">
      <c r="B33" s="171">
        <v>1</v>
      </c>
      <c r="C33" s="101" t="s">
        <v>37</v>
      </c>
      <c r="D33" s="170">
        <v>1</v>
      </c>
      <c r="E33" s="170">
        <v>3</v>
      </c>
      <c r="F33" s="170">
        <v>7</v>
      </c>
      <c r="G33" s="95">
        <v>10</v>
      </c>
      <c r="H33" s="95"/>
      <c r="I33" s="95"/>
      <c r="J33" s="160">
        <v>11</v>
      </c>
      <c r="K33" s="55"/>
    </row>
    <row r="34" spans="2:11" s="59" customFormat="1" ht="12.75" customHeight="1">
      <c r="B34" s="157"/>
      <c r="C34" s="198" t="s">
        <v>459</v>
      </c>
      <c r="D34" s="196"/>
      <c r="E34" s="197"/>
      <c r="F34" s="197"/>
      <c r="G34" s="197"/>
      <c r="H34" s="197"/>
      <c r="I34" s="197"/>
      <c r="J34" s="194"/>
      <c r="K34" s="55"/>
    </row>
    <row r="35" spans="2:11" s="59" customFormat="1" ht="12.75">
      <c r="B35" s="171">
        <v>2</v>
      </c>
      <c r="C35" s="101" t="s">
        <v>14</v>
      </c>
      <c r="D35" s="95">
        <v>2</v>
      </c>
      <c r="E35" s="95">
        <v>5</v>
      </c>
      <c r="F35" s="95">
        <v>8</v>
      </c>
      <c r="G35" s="95" t="s">
        <v>193</v>
      </c>
      <c r="H35" s="95"/>
      <c r="I35" s="95"/>
      <c r="J35" s="160">
        <v>15</v>
      </c>
      <c r="K35" s="55"/>
    </row>
    <row r="36" spans="2:11" s="59" customFormat="1" ht="12.75" customHeight="1">
      <c r="B36" s="157"/>
      <c r="C36" s="198" t="s">
        <v>460</v>
      </c>
      <c r="D36" s="196"/>
      <c r="E36" s="197"/>
      <c r="F36" s="197"/>
      <c r="G36" s="197"/>
      <c r="H36" s="197"/>
      <c r="I36" s="197"/>
      <c r="J36" s="194"/>
      <c r="K36" s="55"/>
    </row>
    <row r="37" spans="2:11" s="59" customFormat="1" ht="12.75">
      <c r="B37" s="171">
        <v>3</v>
      </c>
      <c r="C37" s="101" t="s">
        <v>442</v>
      </c>
      <c r="D37" s="95">
        <v>9</v>
      </c>
      <c r="E37" s="95">
        <v>11</v>
      </c>
      <c r="F37" s="95">
        <v>12</v>
      </c>
      <c r="G37" s="95" t="s">
        <v>193</v>
      </c>
      <c r="H37" s="95"/>
      <c r="I37" s="95"/>
      <c r="J37" s="160">
        <v>32</v>
      </c>
      <c r="K37" s="55"/>
    </row>
    <row r="38" spans="2:11" s="59" customFormat="1" ht="12.75" customHeight="1">
      <c r="B38" s="157"/>
      <c r="C38" s="198" t="s">
        <v>461</v>
      </c>
      <c r="D38" s="196"/>
      <c r="E38" s="197"/>
      <c r="F38" s="197"/>
      <c r="G38" s="197"/>
      <c r="H38" s="197"/>
      <c r="I38" s="197"/>
      <c r="J38" s="194"/>
      <c r="K38" s="55"/>
    </row>
    <row r="39" spans="2:11" s="59" customFormat="1" ht="12.75">
      <c r="B39" s="157"/>
      <c r="C39" s="101" t="s">
        <v>50</v>
      </c>
      <c r="D39" s="95">
        <v>4</v>
      </c>
      <c r="E39" s="95" t="s">
        <v>193</v>
      </c>
      <c r="F39" s="95" t="s">
        <v>193</v>
      </c>
      <c r="G39" s="95" t="s">
        <v>193</v>
      </c>
      <c r="H39" s="95"/>
      <c r="I39" s="95"/>
      <c r="J39" s="160"/>
      <c r="K39" s="55"/>
    </row>
    <row r="40" spans="2:11" s="59" customFormat="1" ht="12.75" customHeight="1">
      <c r="B40" s="157"/>
      <c r="C40" s="198" t="s">
        <v>462</v>
      </c>
      <c r="D40" s="196"/>
      <c r="E40" s="197"/>
      <c r="F40" s="197"/>
      <c r="G40" s="197"/>
      <c r="H40" s="197"/>
      <c r="I40" s="197"/>
      <c r="J40" s="194"/>
      <c r="K40" s="55"/>
    </row>
    <row r="41" spans="2:11" s="59" customFormat="1" ht="12.75">
      <c r="B41" s="157"/>
      <c r="C41" s="101" t="s">
        <v>64</v>
      </c>
      <c r="D41" s="95">
        <v>6</v>
      </c>
      <c r="E41" s="95" t="s">
        <v>193</v>
      </c>
      <c r="F41" s="95" t="s">
        <v>193</v>
      </c>
      <c r="G41" s="95" t="s">
        <v>193</v>
      </c>
      <c r="H41" s="95"/>
      <c r="I41" s="95"/>
      <c r="J41" s="160"/>
      <c r="K41" s="55"/>
    </row>
    <row r="42" spans="2:11" s="59" customFormat="1" ht="12.75">
      <c r="B42" s="161"/>
      <c r="C42" s="203" t="s">
        <v>463</v>
      </c>
      <c r="D42" s="199"/>
      <c r="E42" s="200"/>
      <c r="F42" s="200"/>
      <c r="G42" s="200"/>
      <c r="H42" s="200"/>
      <c r="I42" s="200"/>
      <c r="J42" s="201"/>
      <c r="K42" s="55"/>
    </row>
    <row r="43" spans="2:11" s="59" customFormat="1" ht="12.75">
      <c r="B43" s="56"/>
      <c r="C43" s="55"/>
      <c r="D43" s="154"/>
      <c r="E43" s="55"/>
      <c r="F43" s="55"/>
      <c r="G43" s="55"/>
      <c r="H43" s="55"/>
      <c r="I43" s="55"/>
      <c r="J43" s="55"/>
      <c r="K43" s="55"/>
    </row>
    <row r="44" spans="2:11" s="59" customFormat="1" ht="12.75">
      <c r="B44" s="167" t="s">
        <v>443</v>
      </c>
      <c r="C44" s="166"/>
      <c r="D44" s="165"/>
      <c r="E44" s="165"/>
      <c r="F44" s="165"/>
      <c r="G44" s="165"/>
      <c r="H44" s="165"/>
      <c r="I44" s="165"/>
      <c r="J44" s="165"/>
      <c r="K44" s="55"/>
    </row>
    <row r="45" spans="2:11" s="59" customFormat="1" ht="12.75">
      <c r="B45" s="168" t="s">
        <v>0</v>
      </c>
      <c r="C45" s="176" t="s">
        <v>4</v>
      </c>
      <c r="D45" s="58">
        <v>1</v>
      </c>
      <c r="E45" s="103">
        <v>2</v>
      </c>
      <c r="F45" s="103">
        <v>3</v>
      </c>
      <c r="G45" s="155">
        <v>4</v>
      </c>
      <c r="H45" s="58">
        <v>5</v>
      </c>
      <c r="I45" s="103">
        <v>6</v>
      </c>
      <c r="J45" s="103" t="s">
        <v>437</v>
      </c>
      <c r="K45" s="55"/>
    </row>
    <row r="46" spans="1:11" s="59" customFormat="1" ht="12.75">
      <c r="A46" s="55"/>
      <c r="B46" s="205">
        <v>1</v>
      </c>
      <c r="C46" s="173" t="s">
        <v>222</v>
      </c>
      <c r="D46" s="177">
        <v>1</v>
      </c>
      <c r="E46" s="170">
        <v>9</v>
      </c>
      <c r="F46" s="170">
        <v>12</v>
      </c>
      <c r="G46" s="170">
        <v>14</v>
      </c>
      <c r="H46" s="174">
        <v>19</v>
      </c>
      <c r="I46" s="95" t="s">
        <v>193</v>
      </c>
      <c r="J46" s="175">
        <v>36</v>
      </c>
      <c r="K46" s="55"/>
    </row>
    <row r="47" spans="2:11" s="59" customFormat="1" ht="12.75" customHeight="1">
      <c r="B47" s="157"/>
      <c r="C47" s="204" t="s">
        <v>464</v>
      </c>
      <c r="D47" s="196"/>
      <c r="E47" s="197"/>
      <c r="F47" s="197"/>
      <c r="G47" s="197"/>
      <c r="H47" s="197"/>
      <c r="I47" s="197"/>
      <c r="J47" s="194"/>
      <c r="K47" s="55"/>
    </row>
    <row r="48" spans="1:11" s="59" customFormat="1" ht="12.75">
      <c r="A48" s="55"/>
      <c r="B48" s="206">
        <v>2</v>
      </c>
      <c r="C48" s="173" t="s">
        <v>158</v>
      </c>
      <c r="D48" s="177">
        <v>7</v>
      </c>
      <c r="E48" s="170">
        <v>11</v>
      </c>
      <c r="F48" s="170">
        <v>13</v>
      </c>
      <c r="G48" s="170">
        <v>17</v>
      </c>
      <c r="H48" s="174">
        <v>20</v>
      </c>
      <c r="I48" s="95" t="s">
        <v>193</v>
      </c>
      <c r="J48" s="175">
        <v>48</v>
      </c>
      <c r="K48" s="55"/>
    </row>
    <row r="49" spans="2:11" s="59" customFormat="1" ht="12.75" customHeight="1">
      <c r="B49" s="157"/>
      <c r="C49" s="204" t="s">
        <v>465</v>
      </c>
      <c r="D49" s="196"/>
      <c r="E49" s="197"/>
      <c r="F49" s="197"/>
      <c r="G49" s="197"/>
      <c r="H49" s="197"/>
      <c r="I49" s="197"/>
      <c r="J49" s="194"/>
      <c r="K49" s="55"/>
    </row>
    <row r="50" spans="1:11" s="59" customFormat="1" ht="12.75">
      <c r="A50" s="55"/>
      <c r="B50" s="206">
        <v>3</v>
      </c>
      <c r="C50" s="173" t="s">
        <v>66</v>
      </c>
      <c r="D50" s="177">
        <v>3</v>
      </c>
      <c r="E50" s="170">
        <v>15</v>
      </c>
      <c r="F50" s="170">
        <v>16</v>
      </c>
      <c r="G50" s="170">
        <v>18</v>
      </c>
      <c r="H50" s="174">
        <v>21</v>
      </c>
      <c r="I50" s="95" t="s">
        <v>193</v>
      </c>
      <c r="J50" s="175">
        <v>52</v>
      </c>
      <c r="K50" s="55"/>
    </row>
    <row r="51" spans="2:11" s="59" customFormat="1" ht="12.75" customHeight="1">
      <c r="B51" s="157"/>
      <c r="C51" s="204" t="s">
        <v>466</v>
      </c>
      <c r="D51" s="196"/>
      <c r="E51" s="197"/>
      <c r="F51" s="197"/>
      <c r="G51" s="197"/>
      <c r="H51" s="197"/>
      <c r="I51" s="197"/>
      <c r="J51" s="194"/>
      <c r="K51" s="55"/>
    </row>
    <row r="52" spans="1:10" s="59" customFormat="1" ht="12.75">
      <c r="A52" s="55"/>
      <c r="B52" s="206">
        <v>4</v>
      </c>
      <c r="C52" s="173" t="s">
        <v>442</v>
      </c>
      <c r="D52" s="172">
        <v>8</v>
      </c>
      <c r="E52" s="174">
        <v>22</v>
      </c>
      <c r="F52" s="174">
        <v>23</v>
      </c>
      <c r="G52" s="174">
        <v>26</v>
      </c>
      <c r="H52" s="95" t="s">
        <v>193</v>
      </c>
      <c r="I52" s="95" t="s">
        <v>193</v>
      </c>
      <c r="J52" s="175">
        <v>79</v>
      </c>
    </row>
    <row r="53" spans="2:11" s="59" customFormat="1" ht="12.75" customHeight="1">
      <c r="B53" s="157"/>
      <c r="C53" s="204" t="s">
        <v>467</v>
      </c>
      <c r="D53" s="196"/>
      <c r="E53" s="197"/>
      <c r="F53" s="197"/>
      <c r="G53" s="197"/>
      <c r="H53" s="197"/>
      <c r="I53" s="197"/>
      <c r="J53" s="194"/>
      <c r="K53" s="55"/>
    </row>
    <row r="54" spans="1:10" s="59" customFormat="1" ht="12.75">
      <c r="A54" s="55"/>
      <c r="B54" s="206"/>
      <c r="C54" s="173" t="s">
        <v>14</v>
      </c>
      <c r="D54" s="172">
        <v>4</v>
      </c>
      <c r="E54" s="174">
        <v>24</v>
      </c>
      <c r="F54" s="95" t="s">
        <v>193</v>
      </c>
      <c r="G54" s="95" t="s">
        <v>193</v>
      </c>
      <c r="H54" s="95" t="s">
        <v>193</v>
      </c>
      <c r="I54" s="95" t="s">
        <v>193</v>
      </c>
      <c r="J54" s="175"/>
    </row>
    <row r="55" spans="2:11" s="59" customFormat="1" ht="12.75" customHeight="1">
      <c r="B55" s="157"/>
      <c r="C55" s="204" t="s">
        <v>468</v>
      </c>
      <c r="D55" s="196"/>
      <c r="E55" s="197"/>
      <c r="F55" s="197"/>
      <c r="G55" s="197"/>
      <c r="H55" s="197"/>
      <c r="I55" s="197"/>
      <c r="J55" s="194"/>
      <c r="K55" s="55"/>
    </row>
    <row r="56" spans="1:10" s="59" customFormat="1" ht="12.75">
      <c r="A56" s="55"/>
      <c r="B56" s="206"/>
      <c r="C56" s="173" t="s">
        <v>37</v>
      </c>
      <c r="D56" s="172">
        <v>5</v>
      </c>
      <c r="E56" s="174">
        <v>10</v>
      </c>
      <c r="F56" s="174">
        <v>25</v>
      </c>
      <c r="G56" s="95" t="s">
        <v>193</v>
      </c>
      <c r="H56" s="95" t="s">
        <v>193</v>
      </c>
      <c r="I56" s="95" t="s">
        <v>193</v>
      </c>
      <c r="J56" s="175"/>
    </row>
    <row r="57" spans="2:11" s="59" customFormat="1" ht="12.75" customHeight="1">
      <c r="B57" s="157"/>
      <c r="C57" s="204" t="s">
        <v>469</v>
      </c>
      <c r="D57" s="196"/>
      <c r="E57" s="197"/>
      <c r="F57" s="197"/>
      <c r="G57" s="197"/>
      <c r="H57" s="197"/>
      <c r="I57" s="197"/>
      <c r="J57" s="194"/>
      <c r="K57" s="55"/>
    </row>
    <row r="58" spans="1:10" s="59" customFormat="1" ht="12.75">
      <c r="A58" s="55"/>
      <c r="B58" s="206"/>
      <c r="C58" s="173" t="s">
        <v>10</v>
      </c>
      <c r="D58" s="172">
        <v>6</v>
      </c>
      <c r="E58" s="174">
        <v>27</v>
      </c>
      <c r="F58" s="95" t="s">
        <v>193</v>
      </c>
      <c r="G58" s="95" t="s">
        <v>193</v>
      </c>
      <c r="H58" s="95" t="s">
        <v>193</v>
      </c>
      <c r="I58" s="95" t="s">
        <v>193</v>
      </c>
      <c r="J58" s="175"/>
    </row>
    <row r="59" spans="2:11" s="59" customFormat="1" ht="12.75" customHeight="1">
      <c r="B59" s="157"/>
      <c r="C59" s="204" t="s">
        <v>470</v>
      </c>
      <c r="D59" s="196"/>
      <c r="E59" s="197"/>
      <c r="F59" s="197"/>
      <c r="G59" s="197"/>
      <c r="H59" s="197"/>
      <c r="I59" s="197"/>
      <c r="J59" s="194"/>
      <c r="K59" s="55"/>
    </row>
    <row r="60" spans="1:10" s="59" customFormat="1" ht="12.75">
      <c r="A60" s="55"/>
      <c r="B60" s="206"/>
      <c r="C60" s="173" t="s">
        <v>335</v>
      </c>
      <c r="D60" s="172">
        <v>2</v>
      </c>
      <c r="E60" s="95" t="s">
        <v>193</v>
      </c>
      <c r="F60" s="95" t="s">
        <v>193</v>
      </c>
      <c r="G60" s="95" t="s">
        <v>193</v>
      </c>
      <c r="H60" s="95" t="s">
        <v>193</v>
      </c>
      <c r="I60" s="95" t="s">
        <v>193</v>
      </c>
      <c r="J60" s="175"/>
    </row>
    <row r="61" spans="2:11" s="59" customFormat="1" ht="12.75">
      <c r="B61" s="161"/>
      <c r="C61" s="203" t="s">
        <v>471</v>
      </c>
      <c r="D61" s="199"/>
      <c r="E61" s="200"/>
      <c r="F61" s="200"/>
      <c r="G61" s="200"/>
      <c r="H61" s="200"/>
      <c r="I61" s="200"/>
      <c r="J61" s="201"/>
      <c r="K61" s="55"/>
    </row>
    <row r="62" spans="1:10" s="59" customFormat="1" ht="12.75">
      <c r="A62" s="55"/>
      <c r="B62" s="56"/>
      <c r="C62" s="55"/>
      <c r="D62" s="56"/>
      <c r="E62" s="55"/>
      <c r="F62" s="55"/>
      <c r="G62" s="55"/>
      <c r="H62" s="55"/>
      <c r="I62" s="55"/>
      <c r="J62" s="55"/>
    </row>
    <row r="63" spans="4:10" ht="12.75">
      <c r="D63" s="31" t="s">
        <v>19</v>
      </c>
      <c r="J63" s="30"/>
    </row>
    <row r="64" spans="4:10" ht="12.75">
      <c r="D64" s="34"/>
      <c r="J64" s="35" t="s">
        <v>375</v>
      </c>
    </row>
    <row r="65" spans="4:10" ht="12.75">
      <c r="D65" s="30"/>
      <c r="J65" s="36"/>
    </row>
    <row r="66" spans="4:10" ht="12.75">
      <c r="D66" s="30"/>
      <c r="J66" s="30"/>
    </row>
    <row r="67" spans="4:10" ht="12.75">
      <c r="D67" s="31" t="s">
        <v>22</v>
      </c>
      <c r="J67" s="30"/>
    </row>
    <row r="68" spans="3:10" ht="12.75">
      <c r="C68" s="34"/>
      <c r="D68" s="55"/>
      <c r="J68" s="35" t="s">
        <v>377</v>
      </c>
    </row>
    <row r="69" spans="2:4" ht="12.75">
      <c r="B69" s="31"/>
      <c r="C69" s="48"/>
      <c r="D69" s="55"/>
    </row>
  </sheetData>
  <sheetProtection/>
  <mergeCells count="5">
    <mergeCell ref="A1:K1"/>
    <mergeCell ref="A2:K2"/>
    <mergeCell ref="A3:K3"/>
    <mergeCell ref="A4:J4"/>
    <mergeCell ref="A5:K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8.140625" style="55" customWidth="1"/>
    <col min="2" max="2" width="7.421875" style="56" customWidth="1"/>
    <col min="3" max="3" width="41.00390625" style="55" customWidth="1"/>
    <col min="4" max="4" width="4.421875" style="56" customWidth="1"/>
    <col min="5" max="14" width="4.421875" style="55" customWidth="1"/>
    <col min="15" max="16" width="5.57421875" style="55" bestFit="1" customWidth="1"/>
    <col min="17" max="17" width="7.8515625" style="55" customWidth="1"/>
    <col min="18" max="16384" width="9.140625" style="55" customWidth="1"/>
  </cols>
  <sheetData>
    <row r="1" spans="1:18" s="29" customFormat="1" ht="31.5" customHeight="1">
      <c r="A1" s="188" t="s">
        <v>132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s="19" customFormat="1" ht="90.75" customHeight="1">
      <c r="A2" s="189" t="s">
        <v>444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s="2" customFormat="1" ht="12.75">
      <c r="A3" s="190" t="s">
        <v>381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7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8" s="18" customFormat="1" ht="12.75">
      <c r="A5" s="191" t="s">
        <v>390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ht="12.75">
      <c r="D6" s="154"/>
    </row>
    <row r="7" spans="2:17" s="57" customFormat="1" ht="11.25">
      <c r="B7" s="97" t="s">
        <v>0</v>
      </c>
      <c r="C7" s="98" t="s">
        <v>5</v>
      </c>
      <c r="D7" s="103" t="s">
        <v>392</v>
      </c>
      <c r="E7" s="103" t="s">
        <v>393</v>
      </c>
      <c r="F7" s="103" t="s">
        <v>394</v>
      </c>
      <c r="G7" s="155" t="s">
        <v>395</v>
      </c>
      <c r="H7" s="58" t="s">
        <v>396</v>
      </c>
      <c r="I7" s="103" t="s">
        <v>397</v>
      </c>
      <c r="J7" s="103" t="s">
        <v>398</v>
      </c>
      <c r="K7" s="103" t="s">
        <v>399</v>
      </c>
      <c r="L7" s="103" t="s">
        <v>400</v>
      </c>
      <c r="M7" s="103" t="s">
        <v>401</v>
      </c>
      <c r="N7" s="103" t="s">
        <v>402</v>
      </c>
      <c r="O7" s="103" t="s">
        <v>403</v>
      </c>
      <c r="P7" s="103" t="s">
        <v>404</v>
      </c>
      <c r="Q7" s="58" t="s">
        <v>32</v>
      </c>
    </row>
    <row r="8" spans="2:17" s="59" customFormat="1" ht="12.75">
      <c r="B8" s="158">
        <v>1</v>
      </c>
      <c r="C8" s="99" t="s">
        <v>391</v>
      </c>
      <c r="D8" s="95">
        <f>20+15+14</f>
        <v>49</v>
      </c>
      <c r="E8" s="95">
        <f>20+15+11</f>
        <v>46</v>
      </c>
      <c r="F8" s="95">
        <f>17+15+14</f>
        <v>46</v>
      </c>
      <c r="G8" s="95">
        <f>20</f>
        <v>20</v>
      </c>
      <c r="H8" s="159">
        <f>20+15</f>
        <v>35</v>
      </c>
      <c r="I8" s="95"/>
      <c r="J8" s="95">
        <f>14+12+11+9+8+6+4</f>
        <v>64</v>
      </c>
      <c r="K8" s="160">
        <f>12</f>
        <v>12</v>
      </c>
      <c r="L8" s="95"/>
      <c r="M8" s="95"/>
      <c r="N8" s="95"/>
      <c r="O8" s="95"/>
      <c r="P8" s="95"/>
      <c r="Q8" s="157">
        <f>SUM(D8:O8)</f>
        <v>272</v>
      </c>
    </row>
    <row r="9" spans="2:17" s="59" customFormat="1" ht="12.75">
      <c r="B9" s="157">
        <v>2</v>
      </c>
      <c r="C9" s="101" t="s">
        <v>70</v>
      </c>
      <c r="D9" s="95"/>
      <c r="E9" s="95">
        <f>10+9+8+7</f>
        <v>34</v>
      </c>
      <c r="F9" s="95"/>
      <c r="G9" s="95"/>
      <c r="H9" s="159">
        <f>14+13+12</f>
        <v>39</v>
      </c>
      <c r="I9" s="95">
        <f>15+14+13+11+10+9+8</f>
        <v>80</v>
      </c>
      <c r="J9" s="95">
        <f>15+10+5</f>
        <v>30</v>
      </c>
      <c r="K9" s="160">
        <f>17+14+13</f>
        <v>44</v>
      </c>
      <c r="L9" s="95"/>
      <c r="M9" s="95"/>
      <c r="N9" s="95"/>
      <c r="O9" s="95"/>
      <c r="P9" s="95"/>
      <c r="Q9" s="157">
        <f aca="true" t="shared" si="0" ref="Q9:Q15">SUM(D9:P9)</f>
        <v>227</v>
      </c>
    </row>
    <row r="10" spans="2:17" s="59" customFormat="1" ht="12.75">
      <c r="B10" s="157">
        <v>3</v>
      </c>
      <c r="C10" s="100" t="s">
        <v>412</v>
      </c>
      <c r="D10" s="95"/>
      <c r="E10" s="95"/>
      <c r="F10" s="95"/>
      <c r="G10" s="95"/>
      <c r="H10" s="159"/>
      <c r="I10" s="95"/>
      <c r="J10" s="95"/>
      <c r="K10" s="160"/>
      <c r="L10" s="95">
        <f>17+15+13+11+10</f>
        <v>66</v>
      </c>
      <c r="M10" s="95">
        <f>6+5</f>
        <v>11</v>
      </c>
      <c r="N10" s="95">
        <f>20+15+11+8</f>
        <v>54</v>
      </c>
      <c r="O10" s="95"/>
      <c r="P10" s="95">
        <f>13+8</f>
        <v>21</v>
      </c>
      <c r="Q10" s="157">
        <f t="shared" si="0"/>
        <v>152</v>
      </c>
    </row>
    <row r="11" spans="2:17" s="59" customFormat="1" ht="12.75">
      <c r="B11" s="157">
        <v>4</v>
      </c>
      <c r="C11" s="101" t="s">
        <v>246</v>
      </c>
      <c r="D11" s="95">
        <f>17+13</f>
        <v>30</v>
      </c>
      <c r="E11" s="95">
        <f>13</f>
        <v>13</v>
      </c>
      <c r="F11" s="95">
        <f>13+12+11</f>
        <v>36</v>
      </c>
      <c r="G11" s="95">
        <f>17+15+14</f>
        <v>46</v>
      </c>
      <c r="H11" s="159"/>
      <c r="I11" s="95"/>
      <c r="J11" s="95">
        <f>7</f>
        <v>7</v>
      </c>
      <c r="K11" s="160"/>
      <c r="L11" s="95"/>
      <c r="M11" s="95"/>
      <c r="N11" s="95"/>
      <c r="O11" s="95"/>
      <c r="P11" s="95"/>
      <c r="Q11" s="157">
        <f t="shared" si="0"/>
        <v>132</v>
      </c>
    </row>
    <row r="12" spans="2:17" s="59" customFormat="1" ht="12.75">
      <c r="B12" s="157">
        <v>5</v>
      </c>
      <c r="C12" s="100" t="s">
        <v>71</v>
      </c>
      <c r="D12" s="95"/>
      <c r="E12" s="95">
        <f>17</f>
        <v>17</v>
      </c>
      <c r="F12" s="95">
        <f>20</f>
        <v>20</v>
      </c>
      <c r="G12" s="95"/>
      <c r="H12" s="159"/>
      <c r="I12" s="95">
        <f>20</f>
        <v>20</v>
      </c>
      <c r="J12" s="95">
        <f>20</f>
        <v>20</v>
      </c>
      <c r="K12" s="160"/>
      <c r="L12" s="95"/>
      <c r="M12" s="95"/>
      <c r="N12" s="95">
        <f>14</f>
        <v>14</v>
      </c>
      <c r="O12" s="95">
        <f>17</f>
        <v>17</v>
      </c>
      <c r="P12" s="95"/>
      <c r="Q12" s="157">
        <f t="shared" si="0"/>
        <v>108</v>
      </c>
    </row>
    <row r="13" spans="2:17" s="59" customFormat="1" ht="12.75">
      <c r="B13" s="157">
        <v>6</v>
      </c>
      <c r="C13" s="101" t="s">
        <v>413</v>
      </c>
      <c r="D13" s="95"/>
      <c r="E13" s="95"/>
      <c r="F13" s="95"/>
      <c r="G13" s="95"/>
      <c r="H13" s="159"/>
      <c r="I13" s="95"/>
      <c r="J13" s="95"/>
      <c r="K13" s="160"/>
      <c r="L13" s="95"/>
      <c r="M13" s="95">
        <f>20+14+9+7</f>
        <v>50</v>
      </c>
      <c r="N13" s="95"/>
      <c r="O13" s="95"/>
      <c r="P13" s="95">
        <f>9+6</f>
        <v>15</v>
      </c>
      <c r="Q13" s="157">
        <f t="shared" si="0"/>
        <v>65</v>
      </c>
    </row>
    <row r="14" spans="2:17" s="59" customFormat="1" ht="12.75">
      <c r="B14" s="157">
        <v>7</v>
      </c>
      <c r="C14" s="101" t="s">
        <v>411</v>
      </c>
      <c r="D14" s="95"/>
      <c r="E14" s="95"/>
      <c r="F14" s="95"/>
      <c r="G14" s="95"/>
      <c r="H14" s="159"/>
      <c r="I14" s="95"/>
      <c r="J14" s="95"/>
      <c r="K14" s="160"/>
      <c r="L14" s="95">
        <f>20+14</f>
        <v>34</v>
      </c>
      <c r="M14" s="95">
        <f>10</f>
        <v>10</v>
      </c>
      <c r="N14" s="95">
        <f>17</f>
        <v>17</v>
      </c>
      <c r="O14" s="95"/>
      <c r="P14" s="95"/>
      <c r="Q14" s="157">
        <f t="shared" si="0"/>
        <v>61</v>
      </c>
    </row>
    <row r="15" spans="2:17" s="59" customFormat="1" ht="12.75">
      <c r="B15" s="157">
        <v>8</v>
      </c>
      <c r="C15" s="101" t="s">
        <v>410</v>
      </c>
      <c r="D15" s="95"/>
      <c r="E15" s="95"/>
      <c r="F15" s="95"/>
      <c r="G15" s="95"/>
      <c r="H15" s="159"/>
      <c r="I15" s="95"/>
      <c r="J15" s="95"/>
      <c r="K15" s="160">
        <f>15</f>
        <v>15</v>
      </c>
      <c r="L15" s="95"/>
      <c r="M15" s="95">
        <f>17+8</f>
        <v>25</v>
      </c>
      <c r="N15" s="95">
        <f>13</f>
        <v>13</v>
      </c>
      <c r="O15" s="95"/>
      <c r="P15" s="95"/>
      <c r="Q15" s="157">
        <f t="shared" si="0"/>
        <v>53</v>
      </c>
    </row>
    <row r="16" spans="2:17" s="59" customFormat="1" ht="12.75">
      <c r="B16" s="156" t="s">
        <v>134</v>
      </c>
      <c r="C16" s="101" t="s">
        <v>406</v>
      </c>
      <c r="D16" s="95"/>
      <c r="E16" s="95">
        <f>12</f>
        <v>12</v>
      </c>
      <c r="F16" s="95"/>
      <c r="G16" s="95"/>
      <c r="H16" s="159"/>
      <c r="I16" s="95"/>
      <c r="J16" s="95">
        <f>17</f>
        <v>17</v>
      </c>
      <c r="K16" s="160">
        <f>20</f>
        <v>20</v>
      </c>
      <c r="L16" s="95"/>
      <c r="M16" s="95"/>
      <c r="N16" s="95"/>
      <c r="O16" s="95"/>
      <c r="P16" s="95"/>
      <c r="Q16" s="157">
        <f aca="true" t="shared" si="1" ref="Q16:Q23">SUM(D16:P16)</f>
        <v>49</v>
      </c>
    </row>
    <row r="17" spans="2:17" s="59" customFormat="1" ht="12.75">
      <c r="B17" s="156" t="s">
        <v>134</v>
      </c>
      <c r="C17" s="101" t="s">
        <v>414</v>
      </c>
      <c r="D17" s="95"/>
      <c r="E17" s="95"/>
      <c r="F17" s="95"/>
      <c r="G17" s="95"/>
      <c r="H17" s="159"/>
      <c r="I17" s="95"/>
      <c r="J17" s="95"/>
      <c r="K17" s="160"/>
      <c r="L17" s="95"/>
      <c r="M17" s="95">
        <f>15+13+3</f>
        <v>31</v>
      </c>
      <c r="N17" s="95"/>
      <c r="O17" s="95"/>
      <c r="P17" s="95">
        <f>11+7</f>
        <v>18</v>
      </c>
      <c r="Q17" s="157">
        <f t="shared" si="1"/>
        <v>49</v>
      </c>
    </row>
    <row r="18" spans="2:17" s="59" customFormat="1" ht="12.75">
      <c r="B18" s="156" t="s">
        <v>428</v>
      </c>
      <c r="C18" s="101" t="s">
        <v>415</v>
      </c>
      <c r="D18" s="95"/>
      <c r="E18" s="95"/>
      <c r="F18" s="95"/>
      <c r="G18" s="95"/>
      <c r="H18" s="159"/>
      <c r="I18" s="95"/>
      <c r="J18" s="95"/>
      <c r="K18" s="160"/>
      <c r="L18" s="95"/>
      <c r="M18" s="95">
        <f>12</f>
        <v>12</v>
      </c>
      <c r="N18" s="95">
        <f>10</f>
        <v>10</v>
      </c>
      <c r="O18" s="95"/>
      <c r="P18" s="95">
        <f>14</f>
        <v>14</v>
      </c>
      <c r="Q18" s="157">
        <f t="shared" si="1"/>
        <v>36</v>
      </c>
    </row>
    <row r="19" spans="2:17" s="59" customFormat="1" ht="12.75">
      <c r="B19" s="156" t="s">
        <v>429</v>
      </c>
      <c r="C19" s="101" t="s">
        <v>419</v>
      </c>
      <c r="D19" s="95"/>
      <c r="E19" s="95"/>
      <c r="F19" s="95"/>
      <c r="G19" s="95"/>
      <c r="H19" s="159"/>
      <c r="I19" s="95"/>
      <c r="J19" s="95"/>
      <c r="K19" s="160"/>
      <c r="L19" s="95"/>
      <c r="M19" s="95"/>
      <c r="N19" s="95">
        <f>9+7+6</f>
        <v>22</v>
      </c>
      <c r="O19" s="95"/>
      <c r="P19" s="95">
        <f>10</f>
        <v>10</v>
      </c>
      <c r="Q19" s="157">
        <f t="shared" si="1"/>
        <v>32</v>
      </c>
    </row>
    <row r="20" spans="2:17" s="59" customFormat="1" ht="12.75">
      <c r="B20" s="156" t="s">
        <v>430</v>
      </c>
      <c r="C20" s="101" t="s">
        <v>416</v>
      </c>
      <c r="D20" s="95"/>
      <c r="E20" s="95"/>
      <c r="F20" s="95"/>
      <c r="G20" s="95"/>
      <c r="H20" s="159"/>
      <c r="I20" s="95"/>
      <c r="J20" s="95"/>
      <c r="K20" s="160"/>
      <c r="L20" s="95"/>
      <c r="M20" s="95">
        <f>11</f>
        <v>11</v>
      </c>
      <c r="N20" s="95"/>
      <c r="O20" s="95">
        <f>20</f>
        <v>20</v>
      </c>
      <c r="P20" s="95"/>
      <c r="Q20" s="157">
        <f t="shared" si="1"/>
        <v>31</v>
      </c>
    </row>
    <row r="21" spans="2:17" s="59" customFormat="1" ht="12.75">
      <c r="B21" s="156" t="s">
        <v>431</v>
      </c>
      <c r="C21" s="101" t="s">
        <v>405</v>
      </c>
      <c r="D21" s="95"/>
      <c r="E21" s="95">
        <f>14</f>
        <v>14</v>
      </c>
      <c r="F21" s="95"/>
      <c r="G21" s="95"/>
      <c r="H21" s="159"/>
      <c r="I21" s="95"/>
      <c r="J21" s="95"/>
      <c r="K21" s="160"/>
      <c r="L21" s="95"/>
      <c r="M21" s="95"/>
      <c r="N21" s="95"/>
      <c r="O21" s="95">
        <f>15</f>
        <v>15</v>
      </c>
      <c r="P21" s="95"/>
      <c r="Q21" s="157">
        <f t="shared" si="1"/>
        <v>29</v>
      </c>
    </row>
    <row r="22" spans="2:17" s="59" customFormat="1" ht="12.75">
      <c r="B22" s="157">
        <v>15</v>
      </c>
      <c r="C22" s="101" t="s">
        <v>422</v>
      </c>
      <c r="D22" s="95"/>
      <c r="E22" s="95"/>
      <c r="F22" s="95"/>
      <c r="G22" s="95"/>
      <c r="H22" s="159"/>
      <c r="I22" s="95"/>
      <c r="J22" s="95"/>
      <c r="K22" s="160"/>
      <c r="L22" s="95"/>
      <c r="M22" s="95"/>
      <c r="N22" s="95"/>
      <c r="O22" s="95"/>
      <c r="P22" s="95">
        <f>20+4</f>
        <v>24</v>
      </c>
      <c r="Q22" s="157">
        <f t="shared" si="1"/>
        <v>24</v>
      </c>
    </row>
    <row r="23" spans="2:17" s="59" customFormat="1" ht="12.75">
      <c r="B23" s="157" t="s">
        <v>445</v>
      </c>
      <c r="C23" s="101" t="s">
        <v>407</v>
      </c>
      <c r="D23" s="95"/>
      <c r="E23" s="95"/>
      <c r="F23" s="95"/>
      <c r="G23" s="95"/>
      <c r="H23" s="159">
        <f>17</f>
        <v>17</v>
      </c>
      <c r="I23" s="95"/>
      <c r="J23" s="95"/>
      <c r="K23" s="160"/>
      <c r="L23" s="95"/>
      <c r="M23" s="95"/>
      <c r="N23" s="95"/>
      <c r="O23" s="95"/>
      <c r="P23" s="95"/>
      <c r="Q23" s="157">
        <f t="shared" si="1"/>
        <v>17</v>
      </c>
    </row>
    <row r="24" spans="2:17" s="59" customFormat="1" ht="12.75">
      <c r="B24" s="157" t="s">
        <v>445</v>
      </c>
      <c r="C24" s="101" t="s">
        <v>408</v>
      </c>
      <c r="D24" s="95"/>
      <c r="E24" s="95"/>
      <c r="F24" s="95"/>
      <c r="G24" s="95"/>
      <c r="H24" s="159"/>
      <c r="I24" s="95">
        <f>17</f>
        <v>17</v>
      </c>
      <c r="J24" s="95"/>
      <c r="K24" s="160"/>
      <c r="L24" s="95"/>
      <c r="M24" s="95"/>
      <c r="N24" s="95"/>
      <c r="O24" s="95"/>
      <c r="P24" s="95"/>
      <c r="Q24" s="157">
        <f aca="true" t="shared" si="2" ref="Q24:Q37">SUM(D24:P24)</f>
        <v>17</v>
      </c>
    </row>
    <row r="25" spans="2:17" s="59" customFormat="1" ht="12.75">
      <c r="B25" s="157" t="s">
        <v>445</v>
      </c>
      <c r="C25" s="101" t="s">
        <v>423</v>
      </c>
      <c r="D25" s="95"/>
      <c r="E25" s="95"/>
      <c r="F25" s="95"/>
      <c r="G25" s="95"/>
      <c r="H25" s="159"/>
      <c r="I25" s="95"/>
      <c r="J25" s="95"/>
      <c r="K25" s="160"/>
      <c r="L25" s="95"/>
      <c r="M25" s="95"/>
      <c r="N25" s="95"/>
      <c r="O25" s="95"/>
      <c r="P25" s="95">
        <f>17</f>
        <v>17</v>
      </c>
      <c r="Q25" s="157">
        <f t="shared" si="2"/>
        <v>17</v>
      </c>
    </row>
    <row r="26" spans="2:17" s="59" customFormat="1" ht="12.75">
      <c r="B26" s="157">
        <v>19</v>
      </c>
      <c r="C26" s="101" t="s">
        <v>424</v>
      </c>
      <c r="D26" s="95"/>
      <c r="E26" s="95"/>
      <c r="F26" s="95"/>
      <c r="G26" s="95"/>
      <c r="H26" s="159"/>
      <c r="I26" s="95"/>
      <c r="J26" s="95"/>
      <c r="K26" s="160"/>
      <c r="L26" s="95"/>
      <c r="M26" s="95"/>
      <c r="N26" s="95"/>
      <c r="O26" s="95"/>
      <c r="P26" s="95">
        <f>15</f>
        <v>15</v>
      </c>
      <c r="Q26" s="157">
        <f t="shared" si="2"/>
        <v>15</v>
      </c>
    </row>
    <row r="27" spans="2:17" s="59" customFormat="1" ht="12.75">
      <c r="B27" s="157">
        <v>20</v>
      </c>
      <c r="C27" s="101" t="s">
        <v>420</v>
      </c>
      <c r="D27" s="95"/>
      <c r="E27" s="95"/>
      <c r="F27" s="95"/>
      <c r="G27" s="95"/>
      <c r="H27" s="159"/>
      <c r="I27" s="95"/>
      <c r="J27" s="95"/>
      <c r="K27" s="160"/>
      <c r="L27" s="95"/>
      <c r="M27" s="95"/>
      <c r="N27" s="95"/>
      <c r="O27" s="95">
        <f>14</f>
        <v>14</v>
      </c>
      <c r="P27" s="95"/>
      <c r="Q27" s="157">
        <f t="shared" si="2"/>
        <v>14</v>
      </c>
    </row>
    <row r="28" spans="2:17" s="59" customFormat="1" ht="12.75">
      <c r="B28" s="157" t="s">
        <v>432</v>
      </c>
      <c r="C28" s="101" t="s">
        <v>409</v>
      </c>
      <c r="D28" s="95"/>
      <c r="E28" s="95"/>
      <c r="F28" s="95"/>
      <c r="G28" s="95"/>
      <c r="H28" s="159"/>
      <c r="I28" s="95"/>
      <c r="J28" s="95">
        <f>13</f>
        <v>13</v>
      </c>
      <c r="K28" s="160"/>
      <c r="L28" s="95"/>
      <c r="M28" s="95"/>
      <c r="N28" s="95"/>
      <c r="O28" s="95"/>
      <c r="P28" s="95"/>
      <c r="Q28" s="157">
        <f t="shared" si="2"/>
        <v>13</v>
      </c>
    </row>
    <row r="29" spans="2:17" s="59" customFormat="1" ht="12.75">
      <c r="B29" s="157" t="s">
        <v>432</v>
      </c>
      <c r="C29" s="101" t="s">
        <v>63</v>
      </c>
      <c r="D29" s="95"/>
      <c r="E29" s="95"/>
      <c r="F29" s="95"/>
      <c r="G29" s="95"/>
      <c r="H29" s="159"/>
      <c r="I29" s="95"/>
      <c r="J29" s="95"/>
      <c r="K29" s="160"/>
      <c r="L29" s="95"/>
      <c r="M29" s="95"/>
      <c r="N29" s="95"/>
      <c r="O29" s="95">
        <v>13</v>
      </c>
      <c r="P29" s="95"/>
      <c r="Q29" s="157">
        <f t="shared" si="2"/>
        <v>13</v>
      </c>
    </row>
    <row r="30" spans="2:17" s="59" customFormat="1" ht="12.75">
      <c r="B30" s="157" t="s">
        <v>433</v>
      </c>
      <c r="C30" s="100" t="s">
        <v>130</v>
      </c>
      <c r="D30" s="95"/>
      <c r="E30" s="95"/>
      <c r="F30" s="95"/>
      <c r="G30" s="95"/>
      <c r="H30" s="159"/>
      <c r="I30" s="95">
        <f>12</f>
        <v>12</v>
      </c>
      <c r="J30" s="95"/>
      <c r="K30" s="160"/>
      <c r="L30" s="95"/>
      <c r="M30" s="95"/>
      <c r="N30" s="95"/>
      <c r="O30" s="95"/>
      <c r="P30" s="95"/>
      <c r="Q30" s="157">
        <f t="shared" si="2"/>
        <v>12</v>
      </c>
    </row>
    <row r="31" spans="2:17" s="59" customFormat="1" ht="12.75">
      <c r="B31" s="157" t="s">
        <v>433</v>
      </c>
      <c r="C31" s="101" t="s">
        <v>129</v>
      </c>
      <c r="D31" s="95"/>
      <c r="E31" s="95"/>
      <c r="F31" s="95"/>
      <c r="G31" s="95"/>
      <c r="H31" s="159"/>
      <c r="I31" s="95"/>
      <c r="J31" s="95"/>
      <c r="K31" s="160"/>
      <c r="L31" s="105">
        <f>12</f>
        <v>12</v>
      </c>
      <c r="M31" s="95"/>
      <c r="N31" s="95"/>
      <c r="O31" s="95"/>
      <c r="P31" s="95"/>
      <c r="Q31" s="157">
        <f t="shared" si="2"/>
        <v>12</v>
      </c>
    </row>
    <row r="32" spans="2:17" s="59" customFormat="1" ht="12.75">
      <c r="B32" s="157" t="s">
        <v>433</v>
      </c>
      <c r="C32" s="101" t="s">
        <v>418</v>
      </c>
      <c r="D32" s="95"/>
      <c r="E32" s="95"/>
      <c r="F32" s="95"/>
      <c r="G32" s="95"/>
      <c r="H32" s="159"/>
      <c r="I32" s="95"/>
      <c r="J32" s="95"/>
      <c r="K32" s="160"/>
      <c r="L32" s="95"/>
      <c r="M32" s="95"/>
      <c r="N32" s="95">
        <f>12</f>
        <v>12</v>
      </c>
      <c r="O32" s="95"/>
      <c r="P32" s="95"/>
      <c r="Q32" s="157">
        <f t="shared" si="2"/>
        <v>12</v>
      </c>
    </row>
    <row r="33" spans="2:17" s="59" customFormat="1" ht="12.75">
      <c r="B33" s="157" t="s">
        <v>433</v>
      </c>
      <c r="C33" s="101" t="s">
        <v>421</v>
      </c>
      <c r="D33" s="95"/>
      <c r="E33" s="95"/>
      <c r="F33" s="95"/>
      <c r="G33" s="95"/>
      <c r="H33" s="159"/>
      <c r="I33" s="95"/>
      <c r="J33" s="95"/>
      <c r="K33" s="160"/>
      <c r="L33" s="95"/>
      <c r="M33" s="95"/>
      <c r="N33" s="95"/>
      <c r="O33" s="95">
        <v>12</v>
      </c>
      <c r="P33" s="95"/>
      <c r="Q33" s="157">
        <f t="shared" si="2"/>
        <v>12</v>
      </c>
    </row>
    <row r="34" spans="2:17" s="59" customFormat="1" ht="12.75">
      <c r="B34" s="157" t="s">
        <v>433</v>
      </c>
      <c r="C34" s="101" t="s">
        <v>425</v>
      </c>
      <c r="D34" s="95"/>
      <c r="E34" s="95"/>
      <c r="F34" s="95"/>
      <c r="G34" s="95"/>
      <c r="H34" s="159"/>
      <c r="I34" s="95"/>
      <c r="J34" s="95"/>
      <c r="K34" s="160"/>
      <c r="L34" s="95"/>
      <c r="M34" s="95"/>
      <c r="N34" s="95"/>
      <c r="O34" s="95"/>
      <c r="P34" s="95">
        <f>12</f>
        <v>12</v>
      </c>
      <c r="Q34" s="157">
        <f t="shared" si="2"/>
        <v>12</v>
      </c>
    </row>
    <row r="35" spans="2:17" s="59" customFormat="1" ht="12.75">
      <c r="B35" s="157" t="s">
        <v>434</v>
      </c>
      <c r="C35" s="101" t="s">
        <v>426</v>
      </c>
      <c r="D35" s="95"/>
      <c r="E35" s="95"/>
      <c r="F35" s="95"/>
      <c r="G35" s="95"/>
      <c r="H35" s="159"/>
      <c r="I35" s="95"/>
      <c r="J35" s="95"/>
      <c r="K35" s="160"/>
      <c r="L35" s="95"/>
      <c r="M35" s="95"/>
      <c r="N35" s="95"/>
      <c r="O35" s="95"/>
      <c r="P35" s="95">
        <f>5</f>
        <v>5</v>
      </c>
      <c r="Q35" s="157">
        <f t="shared" si="2"/>
        <v>5</v>
      </c>
    </row>
    <row r="36" spans="2:17" s="59" customFormat="1" ht="12.75">
      <c r="B36" s="157" t="s">
        <v>434</v>
      </c>
      <c r="C36" s="101" t="s">
        <v>427</v>
      </c>
      <c r="D36" s="95"/>
      <c r="E36" s="95"/>
      <c r="F36" s="95"/>
      <c r="G36" s="95"/>
      <c r="H36" s="159"/>
      <c r="I36" s="95"/>
      <c r="J36" s="95"/>
      <c r="K36" s="160"/>
      <c r="L36" s="95"/>
      <c r="M36" s="95"/>
      <c r="N36" s="95"/>
      <c r="O36" s="95"/>
      <c r="P36" s="95">
        <f>3+2</f>
        <v>5</v>
      </c>
      <c r="Q36" s="157">
        <f t="shared" si="2"/>
        <v>5</v>
      </c>
    </row>
    <row r="37" spans="2:17" s="59" customFormat="1" ht="12.75">
      <c r="B37" s="161">
        <v>30</v>
      </c>
      <c r="C37" s="102" t="s">
        <v>417</v>
      </c>
      <c r="D37" s="162"/>
      <c r="E37" s="162"/>
      <c r="F37" s="162"/>
      <c r="G37" s="162"/>
      <c r="H37" s="163"/>
      <c r="I37" s="162"/>
      <c r="J37" s="162"/>
      <c r="K37" s="164"/>
      <c r="L37" s="162"/>
      <c r="M37" s="162">
        <f>4</f>
        <v>4</v>
      </c>
      <c r="N37" s="162"/>
      <c r="O37" s="162"/>
      <c r="P37" s="162"/>
      <c r="Q37" s="161">
        <f t="shared" si="2"/>
        <v>4</v>
      </c>
    </row>
    <row r="39" spans="4:17" ht="12.75">
      <c r="D39" s="55"/>
      <c r="G39" s="31" t="s">
        <v>19</v>
      </c>
      <c r="P39" s="36"/>
      <c r="Q39" s="30"/>
    </row>
    <row r="40" spans="4:17" ht="12.75">
      <c r="D40" s="55"/>
      <c r="G40" s="34" t="s">
        <v>20</v>
      </c>
      <c r="P40" s="36"/>
      <c r="Q40" s="30"/>
    </row>
    <row r="41" spans="4:17" ht="12.75">
      <c r="D41" s="55"/>
      <c r="G41" s="30"/>
      <c r="Q41" s="35" t="s">
        <v>21</v>
      </c>
    </row>
    <row r="42" spans="4:17" ht="12.75">
      <c r="D42" s="55"/>
      <c r="G42" s="30"/>
      <c r="Q42" s="36"/>
    </row>
    <row r="43" spans="4:17" ht="12.75">
      <c r="D43" s="55"/>
      <c r="G43" s="31" t="s">
        <v>22</v>
      </c>
      <c r="Q43" s="30"/>
    </row>
    <row r="44" spans="4:17" ht="12.75">
      <c r="D44" s="55"/>
      <c r="G44" s="34" t="s">
        <v>23</v>
      </c>
      <c r="Q44" s="30"/>
    </row>
    <row r="45" spans="2:17" ht="12.75">
      <c r="B45" s="31"/>
      <c r="D45" s="55"/>
      <c r="G45" s="48"/>
      <c r="Q45" s="35" t="s">
        <v>42</v>
      </c>
    </row>
  </sheetData>
  <sheetProtection/>
  <mergeCells count="5">
    <mergeCell ref="A4:Q4"/>
    <mergeCell ref="A1:R1"/>
    <mergeCell ref="A2:R2"/>
    <mergeCell ref="A3:R3"/>
    <mergeCell ref="A5:R5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 Popov</cp:lastModifiedBy>
  <cp:lastPrinted>2008-08-13T14:40:50Z</cp:lastPrinted>
  <dcterms:created xsi:type="dcterms:W3CDTF">2006-11-04T15:12:50Z</dcterms:created>
  <dcterms:modified xsi:type="dcterms:W3CDTF">2008-08-13T14:46:21Z</dcterms:modified>
  <cp:category/>
  <cp:version/>
  <cp:contentType/>
  <cp:contentStatus/>
</cp:coreProperties>
</file>